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5"/>
  </bookViews>
  <sheets>
    <sheet name="26.01.2018 " sheetId="1" state="hidden" r:id="rId1"/>
    <sheet name="24.09.2021" sheetId="2" r:id="rId2"/>
    <sheet name="23.09.2021" sheetId="3" r:id="rId3"/>
    <sheet name="22.09.2021" sheetId="4" r:id="rId4"/>
    <sheet name="21.09.2021" sheetId="5" r:id="rId5"/>
    <sheet name="17.09.2021" sheetId="6" r:id="rId6"/>
  </sheets>
  <definedNames>
    <definedName name="_xlnm.Print_Area" localSheetId="5">'17.09.2021'!$A$1:$E$280</definedName>
    <definedName name="_xlnm.Print_Area" localSheetId="4">'21.09.2021'!$A$1:$E$283</definedName>
    <definedName name="_xlnm.Print_Area" localSheetId="3">'22.09.2021'!$A$1:$E$290</definedName>
    <definedName name="_xlnm.Print_Area" localSheetId="2">'23.09.2021'!$A$1:$E$290</definedName>
    <definedName name="_xlnm.Print_Area" localSheetId="1">'24.09.2021'!$A$1:$E$289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<sst xmlns="http://schemas.openxmlformats.org/spreadsheetml/2006/main" count="1171" uniqueCount="246">
  <si>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</si>
  <si>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</si>
  <si>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</si>
  <si>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</si>
  <si>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</si>
  <si>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</si>
  <si>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</si>
  <si>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</si>
  <si>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</si>
  <si>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</si>
  <si>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</si>
  <si>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</si>
  <si>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</si>
  <si>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</si>
  <si>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</si>
  <si>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</si>
  <si>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</si>
  <si>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</si>
  <si>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</si>
  <si>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</si>
  <si>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</si>
  <si>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</si>
  <si>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</si>
  <si>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</si>
  <si>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</si>
  <si>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</si>
  <si>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</si>
  <si>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</si>
  <si>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</si>
  <si>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</si>
  <si>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</si>
  <si>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</si>
  <si>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</si>
  <si>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</si>
  <si>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</si>
  <si>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</si>
  <si>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</si>
  <si>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</si>
  <si>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</si>
  <si>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</si>
  <si>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</si>
  <si>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</si>
  <si>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</si>
  <si>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</si>
  <si>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</si>
  <si>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</si>
  <si>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</si>
  <si>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</si>
  <si>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</si>
  <si>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</si>
  <si>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</si>
  <si>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</si>
  <si>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</si>
  <si>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</si>
  <si>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</si>
  <si>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</si>
  <si>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</si>
  <si>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</si>
  <si>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</si>
  <si>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</si>
  <si>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</si>
  <si>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</si>
  <si>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</si>
  <si>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</si>
  <si>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</si>
  <si>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</si>
  <si>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</si>
  <si>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</si>
  <si>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</si>
  <si>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</si>
  <si>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</si>
  <si>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</si>
  <si>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</si>
  <si>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</si>
  <si>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</si>
  <si>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</si>
  <si>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</si>
  <si>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</si>
  <si>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</si>
  <si>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</si>
  <si>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</si>
  <si>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</si>
  <si>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</si>
  <si>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</si>
  <si>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</si>
  <si>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</si>
  <si>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</si>
  <si>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</si>
  <si>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</si>
  <si>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УЖКГта Б</t>
  </si>
  <si>
    <t>Освіта ЗДО</t>
  </si>
  <si>
    <t>Освіта ЗЗСО</t>
  </si>
  <si>
    <t>заправка картриджів</t>
  </si>
  <si>
    <t>послуги охорони</t>
  </si>
  <si>
    <t>муніципальне формування з охорони громадського порядку</t>
  </si>
  <si>
    <t>пільгові пенсії</t>
  </si>
  <si>
    <t>послуги зв'язку</t>
  </si>
  <si>
    <t>Управління майна</t>
  </si>
  <si>
    <t>госптовари</t>
  </si>
  <si>
    <t>Разом</t>
  </si>
  <si>
    <t>КП "МСП-ВАРТА"</t>
  </si>
  <si>
    <t>відшкодування витрат спортсменів з дзюдо</t>
  </si>
  <si>
    <t>грамоти спортивні</t>
  </si>
  <si>
    <t>кубки спортивні</t>
  </si>
  <si>
    <t>медалі спортивні</t>
  </si>
  <si>
    <t>Всього видатків по загальному і спеціальному фондах</t>
  </si>
  <si>
    <t>заправка та ремонт картриджів</t>
  </si>
  <si>
    <t>навчально-тренувальні збори спортсменів з бойового самбо</t>
  </si>
  <si>
    <t>взято з депозиту</t>
  </si>
  <si>
    <t>бланки</t>
  </si>
  <si>
    <t xml:space="preserve">ЦМЛ </t>
  </si>
  <si>
    <t>Спорт  для  всіх</t>
  </si>
  <si>
    <t>КП ВУКГ, видалення аварійних дерев</t>
  </si>
  <si>
    <t>господарчі товари</t>
  </si>
  <si>
    <t>квіти</t>
  </si>
  <si>
    <t>Освіта - дез.засоби</t>
  </si>
  <si>
    <t>послуги з виготовлення технічного паспорту</t>
  </si>
  <si>
    <t>Муніципальна варта</t>
  </si>
  <si>
    <t xml:space="preserve">Залишок коштів </t>
  </si>
  <si>
    <t xml:space="preserve">     </t>
  </si>
  <si>
    <t>Управління комун. майна та земельних відносин</t>
  </si>
  <si>
    <t>страхування автомобіля</t>
  </si>
  <si>
    <t>розміщено кошти на депозитні рахунки</t>
  </si>
  <si>
    <t>навчально-тренувальні збори з дзюдо</t>
  </si>
  <si>
    <t>технічне обслуговування медичної техніки</t>
  </si>
  <si>
    <t>ЦМЛ ім.Галицького</t>
  </si>
  <si>
    <t>погашення кредиту НЕФКО</t>
  </si>
  <si>
    <t xml:space="preserve">виконком </t>
  </si>
  <si>
    <t>Фін.управління</t>
  </si>
  <si>
    <t>Міська стоматологічна поліклініка</t>
  </si>
  <si>
    <t xml:space="preserve">розпорядження  № 491  від 17.09.2021 р. </t>
  </si>
  <si>
    <t>Фінансування видатків бюджету Ніжинської міської територіальної громади за 17.09.2021р. пооб’єктно</t>
  </si>
  <si>
    <t>Залишок коштів станом на 17.09.2021 р., в т.ч.:</t>
  </si>
  <si>
    <t>Надходження коштів на рахунки бюджету 17.09.2021 р., в т.ч.:</t>
  </si>
  <si>
    <t xml:space="preserve">Всього коштів на рахунках бюджету 17.09.2021 р. </t>
  </si>
  <si>
    <t>сигналізатор газу</t>
  </si>
  <si>
    <t>шкільні дошки 9 шт.</t>
  </si>
  <si>
    <t>послуги екскаватора</t>
  </si>
  <si>
    <t>технічний нагляд по поточоному ремонту системи опалення</t>
  </si>
  <si>
    <t>компенсація за послуги зв'язку за серпень</t>
  </si>
  <si>
    <t>компенсація пільг на ЖКП сім'ям загиблих військовослужбовців за серпень</t>
  </si>
  <si>
    <t xml:space="preserve">з/п звільненим </t>
  </si>
  <si>
    <t>збірник наукових праць</t>
  </si>
  <si>
    <t>програма науково--практичної конференції "Нові дослідження пам'яток козацької доби"</t>
  </si>
  <si>
    <t>банер "Ми -Українці"</t>
  </si>
  <si>
    <t xml:space="preserve">послуги проживання </t>
  </si>
  <si>
    <t>відшкодування витрат спортсменів футзалу</t>
  </si>
  <si>
    <t>поповнення інтернету</t>
  </si>
  <si>
    <t>дезінфікуючі засоби</t>
  </si>
  <si>
    <t>поточний ремонт системи опалення</t>
  </si>
  <si>
    <t>акустична система для музичної школи</t>
  </si>
  <si>
    <t>повірка газового сигналізатора ДЮСШ</t>
  </si>
  <si>
    <t>навісна тумба гімн. № 2</t>
  </si>
  <si>
    <t>будівельні матеріали гімн. № 2</t>
  </si>
  <si>
    <t>дератизація гімн. № 2</t>
  </si>
  <si>
    <t>послуги охорони гімн. № 2</t>
  </si>
  <si>
    <t>технічне обслуговування газопроводів та газового обладнання гімн. № 2</t>
  </si>
  <si>
    <t>допомога дітям-сиротам</t>
  </si>
  <si>
    <t>стипендія обдарованій молоді за вересень/ програма виплати стипендій</t>
  </si>
  <si>
    <t>рішення виконавчого комітету № 331 від 09.09.2021 р. висвітлення на сітілайтах / Програма виконання власних повноважень</t>
  </si>
  <si>
    <t>поточний ремонт сесійної зали</t>
  </si>
  <si>
    <t>Фінансування видатків бюджету Ніжинської міської територіальної громади за 21.09.2021р. пооб’єктно</t>
  </si>
  <si>
    <t>Залишок коштів станом на 21.09.2021 р., в т.ч.:</t>
  </si>
  <si>
    <t>Надходження коштів на рахунки бюджету 21.09.2021 р., в т.ч.:</t>
  </si>
  <si>
    <t xml:space="preserve">Всього коштів на рахунках бюджету 21.09.2021 р. </t>
  </si>
  <si>
    <t xml:space="preserve">розпорядження  № 493  від 21.09.2021 р. </t>
  </si>
  <si>
    <t>територіальний центр</t>
  </si>
  <si>
    <t>страхування будівлі в оренді</t>
  </si>
  <si>
    <t>ремонт вогнегасника</t>
  </si>
  <si>
    <t>канцтовари по програмі "Молодь"</t>
  </si>
  <si>
    <t>4 комплекта дверей</t>
  </si>
  <si>
    <t>оплата за послуги по технічному обстеженню нежитлової будівлі</t>
  </si>
  <si>
    <t>транспортні послуги</t>
  </si>
  <si>
    <t>сітка</t>
  </si>
  <si>
    <t>кондиціонери</t>
  </si>
  <si>
    <t>послуги з виготовлення висновку та довідки-характеристики на нерухоме майно</t>
  </si>
  <si>
    <t xml:space="preserve">КП ВУКГ, миття автобусних зупинок </t>
  </si>
  <si>
    <t>КП КК Північна, поточний ремонт автобусної зупинки</t>
  </si>
  <si>
    <t>КП ВУКГ, утримання пляжу</t>
  </si>
  <si>
    <t>Фінансування видатків бюджету Ніжинської міської територіальної громади за 22.09.2021р. пооб’єктно</t>
  </si>
  <si>
    <t>Залишок коштів станом на 22.09.2021 р., в т.ч.:</t>
  </si>
  <si>
    <t>Надходження коштів на рахунки бюджету 22.09.2021 р., в т.ч.:</t>
  </si>
  <si>
    <t xml:space="preserve">Всього коштів на рахунках бюджету 22.09.2021 р. </t>
  </si>
  <si>
    <t>членські внески Асоціації "Енергоефективні міста України"</t>
  </si>
  <si>
    <t>рішення виконавчого комітету № 340 грошова винагорода/ Програма з відзначення державних та професійних свят</t>
  </si>
  <si>
    <t>рішення виконавчого комітету № 346 послуги з забезпечення заходу світловою апаратурою з нагоди святкування 78-ї річниці з Дня визволення м. Ніжина від фашистських загарбників/ Програма розвитку культури</t>
  </si>
  <si>
    <t>рішення виконавчого комітету № 346 послуги з забезпечення заходу звуковою апаратурою з нагоди святкування 78-ї річниці з Дня визволення м. Ніжина від фашистських загарбників/ Програма розвитку культури</t>
  </si>
  <si>
    <t>рішення виконавчого комітету № 346 розважальні послуги з танцями та шоу з нагоди святкування 78-ї річниці з Дня визволення м. Ніжина від фашистських загарбників/ Програма розвитку культури</t>
  </si>
  <si>
    <t>технічне обслуговування та спостереження за спрацюванням пожежної сигналізації ДНЗ 7</t>
  </si>
  <si>
    <t>компенсація фізичним особам, які надають соціальні послуги за вересень 2021 року</t>
  </si>
  <si>
    <t xml:space="preserve">за засіб КЗІ електронні ключі </t>
  </si>
  <si>
    <t>рішення виконавчого комітету № 335 друкована книга "Ніжинські огірки по-грецькі - книга скарбів історичних і кулінарних"/ Програма розвитку культури</t>
  </si>
  <si>
    <t>рішення виконавчого комітету № 346 послуги із організації виступу співочих гуртів та окремих артистів з нагоди святкування 78-ї річниці з Дня визволення м. Ніжина від фашистських загарбників/ Програма розвитку культури</t>
  </si>
  <si>
    <t>Інтернет/ Програма інформатизації</t>
  </si>
  <si>
    <t>послуги з обслуговування систем пожежної сигналізації</t>
  </si>
  <si>
    <t>компенсація за послуги зв’язку особам з інвалідністю по зору за серпень 2021 року/ Програма з надання пільг но оплату ЖКП та інших послуг</t>
  </si>
  <si>
    <t>компенсація за послуги зв’язку за серпень 2021 року/ Програма "Турбота"</t>
  </si>
  <si>
    <t>додаткова дотація на виплату заробітної плати непедагогічним працівникам</t>
  </si>
  <si>
    <t xml:space="preserve">розпорядження  № 496,497  від 22.09.2021 р. </t>
  </si>
  <si>
    <t xml:space="preserve">КП ВУКГ, монтування ліній вуличного освітлення  </t>
  </si>
  <si>
    <t>КП ВУКГ,  поточний ремонт лавок та урн в парку Незалежності</t>
  </si>
  <si>
    <t>ФОП Логінов,  поточний ремонт огорожі в парку Шевченка</t>
  </si>
  <si>
    <t>КП КК Північна, поточний ремонт дитячого майданчика, вул.Шевченка,116</t>
  </si>
  <si>
    <t>ТОВ Ритуал, поховання безрідних</t>
  </si>
  <si>
    <t>ФОП Савенко, поточний ремонт захисних щитів на шляхопроводі вул.Прилуцька</t>
  </si>
  <si>
    <t>поточний ремонт тротуару по вул.Шевченка</t>
  </si>
  <si>
    <t>КП КК Північна, поточний ремонт пристроїв примусового зниження швидкості руху</t>
  </si>
  <si>
    <t>поточний ремонт тротуарів та дороги</t>
  </si>
  <si>
    <t xml:space="preserve">КП ВУКГ, поточний ремонт світлофорів </t>
  </si>
  <si>
    <t>ФОП Логінов, поточний ремонт барьерного огородження вул.Покровська</t>
  </si>
  <si>
    <t>Фінансування видатків бюджету Ніжинської міської територіальної громади за 23.09.2021р. пооб’єктно</t>
  </si>
  <si>
    <t>Залишок коштів станом на 23.09.2021 р., в т.ч.:</t>
  </si>
  <si>
    <t>Надходження коштів на рахунки бюджету 23.09.2021 р., в т.ч.:</t>
  </si>
  <si>
    <t xml:space="preserve">Всього коштів на рахунках бюджету 23.09.2021 р. </t>
  </si>
  <si>
    <t>з/п за ІІ половину вересня</t>
  </si>
  <si>
    <t>кулер для води</t>
  </si>
  <si>
    <t>комплектуючі до комп'ютера</t>
  </si>
  <si>
    <t>вивіз сміття</t>
  </si>
  <si>
    <t>віночки зі стрічками</t>
  </si>
  <si>
    <t>придбання комп'ютерного обладнання</t>
  </si>
  <si>
    <t xml:space="preserve">розпорядження  № 499,500  від 23.09.2021 р. </t>
  </si>
  <si>
    <t>Центр сертифікації ключів ЕЦП</t>
  </si>
  <si>
    <t>КП ВУКГ, поточний ремонт паркану в парку Афганець</t>
  </si>
  <si>
    <t xml:space="preserve">холодильник </t>
  </si>
  <si>
    <t>Програма розвитку інвестиційної діяльності в Ніжинській міській ТГ на 2020-2022роки. у рамках реалізації проєкту "Створення соціального хабу "Ми разом" на базі від.денного перебування Територіального центру, придбання кавоварки та телевізору</t>
  </si>
  <si>
    <t>Фінансування видатків бюджету Ніжинської міської територіальної громади за 24.09.2021р. пооб’єктно</t>
  </si>
  <si>
    <t>Залишок коштів станом на 24.09.2021 р., в т.ч.:</t>
  </si>
  <si>
    <t>Надходження коштів на рахунки бюджету 24.09.2021 р., в т.ч.:</t>
  </si>
  <si>
    <t xml:space="preserve">Всього коштів на рахунках бюджету 24.09.2021 р. </t>
  </si>
  <si>
    <t>з/п за ІІ половину вересня, звільненим</t>
  </si>
  <si>
    <t>кабель живлення</t>
  </si>
  <si>
    <t>штампи</t>
  </si>
  <si>
    <t>блок живлення</t>
  </si>
  <si>
    <t>послуги створення програмного забезпечення технічної підтримки веб-сайту/ Програма інформатизації</t>
  </si>
  <si>
    <t>придбання дизпалива</t>
  </si>
  <si>
    <t>матеріальна допомога (інша субвенція на виконання доручень виборців депутатами обласної ради)</t>
  </si>
  <si>
    <t>лабораторні дослідження</t>
  </si>
  <si>
    <t>чорнило</t>
  </si>
  <si>
    <t>компенсація за пільговий проїзд залізничним транспортом за липень 2021 року</t>
  </si>
  <si>
    <t>рішення виконавчого комітету № 335 транспортні послуги для здійснення перевезення делегації від м.Ніжина до м.Конотопської битви 1659 р./ Програма розвитку культури</t>
  </si>
  <si>
    <t>касове обслуговування/ Програма Турбота</t>
  </si>
  <si>
    <t xml:space="preserve">розпорядження  № 504, 506 від 24.09.2021 р. </t>
  </si>
  <si>
    <t>послуги технагляду</t>
  </si>
  <si>
    <t>прочищення каналізаційної мережі ДНЗ</t>
  </si>
  <si>
    <t>викошування газонів</t>
  </si>
  <si>
    <t>видалення дерев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</si>
</sst>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1" t="s">
        <v>46</v>
      </c>
      <c r="B1" s="81"/>
      <c r="C1" s="81"/>
      <c r="D1" s="8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3"/>
  <sheetViews>
    <sheetView view="pageBreakPreview" zoomScale="70" zoomScaleSheetLayoutView="70" workbookViewId="0" topLeftCell="A166">
      <selection activeCell="B275" sqref="B275:C275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82" t="s">
        <v>225</v>
      </c>
      <c r="B1" s="82"/>
      <c r="C1" s="82"/>
      <c r="D1" s="82"/>
      <c r="E1" s="82"/>
    </row>
    <row r="2" spans="1:5" ht="26.25" customHeight="1" hidden="1">
      <c r="A2" s="83" t="s">
        <v>241</v>
      </c>
      <c r="B2" s="83"/>
      <c r="C2" s="83"/>
      <c r="D2" s="84"/>
      <c r="E2" s="23"/>
    </row>
    <row r="3" spans="1:5" ht="21.75" customHeight="1">
      <c r="A3" s="33" t="s">
        <v>119</v>
      </c>
      <c r="B3" s="33"/>
      <c r="C3" s="33"/>
      <c r="D3" s="34" t="s">
        <v>24</v>
      </c>
      <c r="E3" s="23"/>
    </row>
    <row r="4" spans="1:5" ht="23.25" customHeight="1">
      <c r="A4" s="85" t="s">
        <v>226</v>
      </c>
      <c r="B4" s="85"/>
      <c r="C4" s="85"/>
      <c r="D4" s="64">
        <v>2696814.81</v>
      </c>
      <c r="E4" s="23"/>
    </row>
    <row r="5" spans="1:5" ht="23.25" customHeight="1" hidden="1">
      <c r="A5" s="85" t="s">
        <v>126</v>
      </c>
      <c r="B5" s="85"/>
      <c r="C5" s="85"/>
      <c r="D5" s="64"/>
      <c r="E5" s="23"/>
    </row>
    <row r="6" spans="1:5" ht="23.25" customHeight="1">
      <c r="A6" s="85" t="s">
        <v>227</v>
      </c>
      <c r="B6" s="85"/>
      <c r="C6" s="85"/>
      <c r="D6" s="45">
        <f>D8+D9+D10</f>
        <v>259959.4</v>
      </c>
      <c r="E6" s="23"/>
    </row>
    <row r="7" spans="1:5" ht="23.25" customHeight="1">
      <c r="A7" s="86" t="s">
        <v>122</v>
      </c>
      <c r="B7" s="86"/>
      <c r="C7" s="86"/>
      <c r="D7" s="24"/>
      <c r="E7" s="23"/>
    </row>
    <row r="8" spans="1:5" ht="23.25" customHeight="1">
      <c r="A8" s="86" t="s">
        <v>108</v>
      </c>
      <c r="B8" s="86"/>
      <c r="C8" s="86"/>
      <c r="D8" s="24"/>
      <c r="E8" s="23"/>
    </row>
    <row r="9" spans="1:5" ht="21.75" customHeight="1">
      <c r="A9" s="86" t="s">
        <v>61</v>
      </c>
      <c r="B9" s="86"/>
      <c r="C9" s="86"/>
      <c r="D9" s="79">
        <f>261661.9-1702.5</f>
        <v>259959.4</v>
      </c>
      <c r="E9" s="23"/>
    </row>
    <row r="10" spans="1:5" ht="22.5" customHeight="1">
      <c r="A10" s="87" t="s">
        <v>62</v>
      </c>
      <c r="B10" s="87"/>
      <c r="C10" s="87"/>
      <c r="D10" s="80"/>
      <c r="E10" s="23"/>
    </row>
    <row r="11" spans="1:5" ht="23.25" customHeight="1">
      <c r="A11" s="85" t="s">
        <v>228</v>
      </c>
      <c r="B11" s="85"/>
      <c r="C11" s="85"/>
      <c r="D11" s="45">
        <f>D4+D6-D7-D5</f>
        <v>2956774.21</v>
      </c>
      <c r="E11" s="23"/>
    </row>
    <row r="12" spans="1:5" ht="18.75" customHeight="1">
      <c r="A12" s="88" t="s">
        <v>70</v>
      </c>
      <c r="B12" s="88"/>
      <c r="C12" s="88"/>
      <c r="D12" s="88"/>
      <c r="E12" s="23"/>
    </row>
    <row r="13" spans="1:6" s="25" customFormat="1" ht="24.75" customHeight="1">
      <c r="A13" s="46" t="s">
        <v>53</v>
      </c>
      <c r="B13" s="88" t="s">
        <v>54</v>
      </c>
      <c r="C13" s="88"/>
      <c r="D13" s="47">
        <f>D14+D35+D41+D49+D154+D155+D156+D158+D157</f>
        <v>999646.45</v>
      </c>
      <c r="E13" s="75"/>
      <c r="F13" s="53"/>
    </row>
    <row r="14" spans="1:5" s="25" customFormat="1" ht="26.25" customHeight="1">
      <c r="A14" s="43" t="s">
        <v>55</v>
      </c>
      <c r="B14" s="89" t="s">
        <v>229</v>
      </c>
      <c r="C14" s="89"/>
      <c r="D14" s="37">
        <f>D15+D16+D17+D18+D19+D20+D21+D22+D23+D24+D25+D26+D27+D28+D29+D30+D31+D32+D33+D34</f>
        <v>178493.22</v>
      </c>
      <c r="E14" s="75"/>
    </row>
    <row r="15" spans="1:5" s="25" customFormat="1" ht="21" customHeight="1" hidden="1">
      <c r="A15" s="48"/>
      <c r="B15" s="42"/>
      <c r="C15" s="41" t="s">
        <v>73</v>
      </c>
      <c r="D15" s="39"/>
      <c r="E15" s="75"/>
    </row>
    <row r="16" spans="1:5" s="25" customFormat="1" ht="21" customHeight="1" hidden="1">
      <c r="A16" s="48"/>
      <c r="B16" s="42"/>
      <c r="C16" s="41" t="s">
        <v>94</v>
      </c>
      <c r="D16" s="40"/>
      <c r="E16" s="75"/>
    </row>
    <row r="17" spans="1:5" s="32" customFormat="1" ht="22.5" customHeight="1">
      <c r="A17" s="48"/>
      <c r="B17" s="42"/>
      <c r="C17" s="41" t="s">
        <v>59</v>
      </c>
      <c r="D17" s="40">
        <v>170802.21</v>
      </c>
      <c r="E17" s="76"/>
    </row>
    <row r="18" spans="1:5" s="32" customFormat="1" ht="22.5" customHeight="1" hidden="1">
      <c r="A18" s="48"/>
      <c r="B18" s="42"/>
      <c r="C18" s="41" t="s">
        <v>30</v>
      </c>
      <c r="D18" s="40"/>
      <c r="E18" s="76"/>
    </row>
    <row r="19" spans="1:5" s="32" customFormat="1" ht="22.5" customHeight="1" hidden="1">
      <c r="A19" s="48"/>
      <c r="B19" s="42"/>
      <c r="C19" s="41" t="s">
        <v>74</v>
      </c>
      <c r="D19" s="40"/>
      <c r="E19" s="76"/>
    </row>
    <row r="20" spans="1:5" s="32" customFormat="1" ht="22.5" customHeight="1" hidden="1">
      <c r="A20" s="48"/>
      <c r="B20" s="42"/>
      <c r="C20" s="41" t="s">
        <v>110</v>
      </c>
      <c r="D20" s="40"/>
      <c r="E20" s="76"/>
    </row>
    <row r="21" spans="1:5" s="32" customFormat="1" ht="24.75" customHeight="1" hidden="1">
      <c r="A21" s="48"/>
      <c r="B21" s="42"/>
      <c r="C21" s="41" t="s">
        <v>75</v>
      </c>
      <c r="D21" s="40"/>
      <c r="E21" s="76"/>
    </row>
    <row r="22" spans="1:5" s="32" customFormat="1" ht="18.75" customHeight="1" hidden="1">
      <c r="A22" s="48"/>
      <c r="B22" s="42"/>
      <c r="C22" s="41" t="s">
        <v>15</v>
      </c>
      <c r="D22" s="40"/>
      <c r="E22" s="76"/>
    </row>
    <row r="23" spans="1:5" s="32" customFormat="1" ht="22.5" customHeight="1">
      <c r="A23" s="48"/>
      <c r="B23" s="42"/>
      <c r="C23" s="41" t="s">
        <v>84</v>
      </c>
      <c r="D23" s="65">
        <v>7691.01</v>
      </c>
      <c r="E23" s="76"/>
    </row>
    <row r="24" spans="1:5" s="32" customFormat="1" ht="22.5" customHeight="1" hidden="1">
      <c r="A24" s="48"/>
      <c r="B24" s="42"/>
      <c r="C24" s="41" t="s">
        <v>18</v>
      </c>
      <c r="D24" s="65"/>
      <c r="E24" s="76"/>
    </row>
    <row r="25" spans="1:5" s="32" customFormat="1" ht="22.5" customHeight="1" hidden="1">
      <c r="A25" s="48"/>
      <c r="B25" s="42"/>
      <c r="C25" s="41" t="s">
        <v>31</v>
      </c>
      <c r="D25" s="65"/>
      <c r="E25" s="76"/>
    </row>
    <row r="26" spans="1:5" s="32" customFormat="1" ht="22.5" customHeight="1" hidden="1">
      <c r="A26" s="48"/>
      <c r="B26" s="42"/>
      <c r="C26" s="41" t="s">
        <v>65</v>
      </c>
      <c r="D26" s="65"/>
      <c r="E26" s="76"/>
    </row>
    <row r="27" spans="1:5" s="32" customFormat="1" ht="22.5" customHeight="1" hidden="1">
      <c r="A27" s="48"/>
      <c r="B27" s="42"/>
      <c r="C27" s="41" t="s">
        <v>45</v>
      </c>
      <c r="D27" s="65"/>
      <c r="E27" s="76"/>
    </row>
    <row r="28" spans="1:5" s="32" customFormat="1" ht="21" customHeight="1" hidden="1">
      <c r="A28" s="48"/>
      <c r="B28" s="42"/>
      <c r="C28" s="41" t="s">
        <v>69</v>
      </c>
      <c r="D28" s="65"/>
      <c r="E28" s="76"/>
    </row>
    <row r="29" spans="1:5" s="32" customFormat="1" ht="21" customHeight="1" hidden="1">
      <c r="A29" s="48"/>
      <c r="B29" s="42"/>
      <c r="C29" s="41" t="s">
        <v>66</v>
      </c>
      <c r="D29" s="65"/>
      <c r="E29" s="76"/>
    </row>
    <row r="30" spans="1:5" s="32" customFormat="1" ht="21" customHeight="1" hidden="1">
      <c r="A30" s="48"/>
      <c r="B30" s="42"/>
      <c r="C30" s="41" t="s">
        <v>76</v>
      </c>
      <c r="D30" s="65"/>
      <c r="E30" s="76"/>
    </row>
    <row r="31" spans="1:5" s="32" customFormat="1" ht="21" customHeight="1" hidden="1">
      <c r="A31" s="48"/>
      <c r="B31" s="42"/>
      <c r="C31" s="41" t="s">
        <v>86</v>
      </c>
      <c r="D31" s="65"/>
      <c r="E31" s="76"/>
    </row>
    <row r="32" spans="1:5" s="32" customFormat="1" ht="21" customHeight="1" hidden="1">
      <c r="A32" s="48"/>
      <c r="B32" s="42"/>
      <c r="C32" s="41" t="s">
        <v>89</v>
      </c>
      <c r="D32" s="65"/>
      <c r="E32" s="76"/>
    </row>
    <row r="33" spans="1:5" s="32" customFormat="1" ht="24" customHeight="1" hidden="1">
      <c r="A33" s="48"/>
      <c r="B33" s="42"/>
      <c r="C33" s="41" t="s">
        <v>120</v>
      </c>
      <c r="D33" s="66"/>
      <c r="E33" s="76"/>
    </row>
    <row r="34" spans="1:5" s="32" customFormat="1" ht="21" customHeight="1" hidden="1">
      <c r="A34" s="48"/>
      <c r="B34" s="42"/>
      <c r="C34" s="41" t="s">
        <v>60</v>
      </c>
      <c r="D34" s="65"/>
      <c r="E34" s="76"/>
    </row>
    <row r="35" spans="1:5" s="32" customFormat="1" ht="23.25" customHeight="1">
      <c r="A35" s="43" t="s">
        <v>8</v>
      </c>
      <c r="B35" s="90" t="s">
        <v>67</v>
      </c>
      <c r="C35" s="90"/>
      <c r="D35" s="67">
        <f>SUM(D36:D40)</f>
        <v>13860</v>
      </c>
      <c r="E35" s="76"/>
    </row>
    <row r="36" spans="1:5" s="32" customFormat="1" ht="22.5" customHeight="1" hidden="1">
      <c r="A36" s="43"/>
      <c r="B36" s="91" t="s">
        <v>68</v>
      </c>
      <c r="C36" s="91"/>
      <c r="D36" s="68"/>
      <c r="E36" s="76"/>
    </row>
    <row r="37" spans="1:5" s="25" customFormat="1" ht="24" customHeight="1" hidden="1">
      <c r="A37" s="43"/>
      <c r="B37" s="91" t="s">
        <v>15</v>
      </c>
      <c r="C37" s="91"/>
      <c r="D37" s="68"/>
      <c r="E37" s="75"/>
    </row>
    <row r="38" spans="1:5" s="25" customFormat="1" ht="24" customHeight="1">
      <c r="A38" s="43"/>
      <c r="B38" s="91" t="s">
        <v>90</v>
      </c>
      <c r="C38" s="91"/>
      <c r="D38" s="69">
        <f>12915+945</f>
        <v>13860</v>
      </c>
      <c r="E38" s="75"/>
    </row>
    <row r="39" spans="1:5" s="25" customFormat="1" ht="24" customHeight="1" hidden="1">
      <c r="A39" s="43"/>
      <c r="B39" s="91" t="s">
        <v>91</v>
      </c>
      <c r="C39" s="91"/>
      <c r="D39" s="68"/>
      <c r="E39" s="75"/>
    </row>
    <row r="40" spans="1:5" s="25" customFormat="1" ht="19.5" customHeight="1" hidden="1">
      <c r="A40" s="43"/>
      <c r="B40" s="91"/>
      <c r="C40" s="91"/>
      <c r="D40" s="68"/>
      <c r="E40" s="75"/>
    </row>
    <row r="41" spans="1:5" s="25" customFormat="1" ht="24" customHeight="1">
      <c r="A41" s="43" t="s">
        <v>10</v>
      </c>
      <c r="B41" s="92" t="s">
        <v>67</v>
      </c>
      <c r="C41" s="92"/>
      <c r="D41" s="70">
        <f>SUM(D42:D48)</f>
        <v>0</v>
      </c>
      <c r="E41" s="75"/>
    </row>
    <row r="42" spans="1:5" s="25" customFormat="1" ht="24" customHeight="1" hidden="1">
      <c r="A42" s="43"/>
      <c r="B42" s="91" t="s">
        <v>63</v>
      </c>
      <c r="C42" s="91"/>
      <c r="D42" s="68"/>
      <c r="E42" s="75"/>
    </row>
    <row r="43" spans="1:5" s="25" customFormat="1" ht="24" customHeight="1" hidden="1">
      <c r="A43" s="43"/>
      <c r="B43" s="91" t="s">
        <v>83</v>
      </c>
      <c r="C43" s="91"/>
      <c r="D43" s="68"/>
      <c r="E43" s="75"/>
    </row>
    <row r="44" spans="1:5" s="25" customFormat="1" ht="19.5" hidden="1">
      <c r="A44" s="43"/>
      <c r="B44" s="91" t="s">
        <v>84</v>
      </c>
      <c r="C44" s="91"/>
      <c r="D44" s="68"/>
      <c r="E44" s="75"/>
    </row>
    <row r="45" spans="1:5" s="25" customFormat="1" ht="19.5" hidden="1">
      <c r="A45" s="43"/>
      <c r="B45" s="91" t="s">
        <v>15</v>
      </c>
      <c r="C45" s="91"/>
      <c r="D45" s="68"/>
      <c r="E45" s="75"/>
    </row>
    <row r="46" spans="1:5" s="25" customFormat="1" ht="19.5" hidden="1">
      <c r="A46" s="43"/>
      <c r="B46" s="91" t="s">
        <v>31</v>
      </c>
      <c r="C46" s="91"/>
      <c r="D46" s="68"/>
      <c r="E46" s="75"/>
    </row>
    <row r="47" spans="1:5" s="25" customFormat="1" ht="24" customHeight="1" hidden="1">
      <c r="A47" s="43"/>
      <c r="B47" s="91" t="s">
        <v>68</v>
      </c>
      <c r="C47" s="91"/>
      <c r="D47" s="68"/>
      <c r="E47" s="75"/>
    </row>
    <row r="48" spans="1:5" s="25" customFormat="1" ht="24" customHeight="1" hidden="1">
      <c r="A48" s="43"/>
      <c r="B48" s="91" t="s">
        <v>74</v>
      </c>
      <c r="C48" s="91"/>
      <c r="D48" s="68"/>
      <c r="E48" s="75"/>
    </row>
    <row r="49" spans="1:5" s="25" customFormat="1" ht="24" customHeight="1">
      <c r="A49" s="21" t="s">
        <v>25</v>
      </c>
      <c r="B49" s="92" t="s">
        <v>26</v>
      </c>
      <c r="C49" s="92"/>
      <c r="D49" s="60">
        <f>D50+D71+D93+D114+D133+D152</f>
        <v>31301.62</v>
      </c>
      <c r="E49" s="75"/>
    </row>
    <row r="50" spans="1:5" s="25" customFormat="1" ht="18" customHeight="1">
      <c r="A50" s="21"/>
      <c r="B50" s="92" t="s">
        <v>72</v>
      </c>
      <c r="C50" s="92"/>
      <c r="D50" s="71">
        <f>SUM(D51:D70)</f>
        <v>0</v>
      </c>
      <c r="E50" s="75"/>
    </row>
    <row r="51" spans="1:5" s="25" customFormat="1" ht="27" customHeight="1" hidden="1">
      <c r="A51" s="48"/>
      <c r="B51" s="49"/>
      <c r="C51" s="41" t="s">
        <v>14</v>
      </c>
      <c r="D51" s="72"/>
      <c r="E51" s="75"/>
    </row>
    <row r="52" spans="1:5" s="32" customFormat="1" ht="21" customHeight="1" hidden="1">
      <c r="A52" s="48"/>
      <c r="B52" s="49"/>
      <c r="C52" s="41" t="s">
        <v>59</v>
      </c>
      <c r="D52" s="72"/>
      <c r="E52" s="76"/>
    </row>
    <row r="53" spans="1:5" s="32" customFormat="1" ht="21" customHeight="1" hidden="1">
      <c r="A53" s="48"/>
      <c r="B53" s="49"/>
      <c r="C53" s="41" t="s">
        <v>30</v>
      </c>
      <c r="D53" s="72"/>
      <c r="E53" s="76"/>
    </row>
    <row r="54" spans="1:5" s="32" customFormat="1" ht="21" customHeight="1" hidden="1">
      <c r="A54" s="48"/>
      <c r="B54" s="49"/>
      <c r="C54" s="41" t="s">
        <v>74</v>
      </c>
      <c r="D54" s="72"/>
      <c r="E54" s="76"/>
    </row>
    <row r="55" spans="1:5" s="32" customFormat="1" ht="21" customHeight="1" hidden="1">
      <c r="A55" s="48"/>
      <c r="B55" s="49"/>
      <c r="C55" s="41" t="s">
        <v>63</v>
      </c>
      <c r="D55" s="72"/>
      <c r="E55" s="76"/>
    </row>
    <row r="56" spans="1:5" s="32" customFormat="1" ht="21" customHeight="1" hidden="1">
      <c r="A56" s="48"/>
      <c r="B56" s="49"/>
      <c r="C56" s="41" t="s">
        <v>75</v>
      </c>
      <c r="D56" s="72"/>
      <c r="E56" s="76"/>
    </row>
    <row r="57" spans="1:5" s="32" customFormat="1" ht="21" customHeight="1" hidden="1">
      <c r="A57" s="48"/>
      <c r="B57" s="49"/>
      <c r="C57" s="41" t="s">
        <v>15</v>
      </c>
      <c r="D57" s="72"/>
      <c r="E57" s="76"/>
    </row>
    <row r="58" spans="1:5" s="32" customFormat="1" ht="23.25" customHeight="1" hidden="1">
      <c r="A58" s="48"/>
      <c r="B58" s="49"/>
      <c r="C58" s="41" t="s">
        <v>64</v>
      </c>
      <c r="D58" s="72"/>
      <c r="E58" s="76"/>
    </row>
    <row r="59" spans="1:5" s="32" customFormat="1" ht="21" customHeight="1" hidden="1">
      <c r="A59" s="48"/>
      <c r="B59" s="49"/>
      <c r="C59" s="41" t="s">
        <v>18</v>
      </c>
      <c r="D59" s="72"/>
      <c r="E59" s="76"/>
    </row>
    <row r="60" spans="1:5" s="32" customFormat="1" ht="21" customHeight="1" hidden="1">
      <c r="A60" s="48"/>
      <c r="B60" s="49"/>
      <c r="C60" s="41" t="s">
        <v>31</v>
      </c>
      <c r="D60" s="72"/>
      <c r="E60" s="76"/>
    </row>
    <row r="61" spans="1:5" s="32" customFormat="1" ht="21" customHeight="1" hidden="1">
      <c r="A61" s="48"/>
      <c r="B61" s="49"/>
      <c r="C61" s="41" t="s">
        <v>65</v>
      </c>
      <c r="D61" s="72"/>
      <c r="E61" s="76"/>
    </row>
    <row r="62" spans="1:5" s="32" customFormat="1" ht="21" customHeight="1" hidden="1">
      <c r="A62" s="48"/>
      <c r="B62" s="49"/>
      <c r="C62" s="41" t="s">
        <v>45</v>
      </c>
      <c r="D62" s="72"/>
      <c r="E62" s="76"/>
    </row>
    <row r="63" spans="1:5" s="32" customFormat="1" ht="21" customHeight="1" hidden="1">
      <c r="A63" s="48"/>
      <c r="B63" s="49"/>
      <c r="C63" s="41" t="s">
        <v>69</v>
      </c>
      <c r="D63" s="73"/>
      <c r="E63" s="76"/>
    </row>
    <row r="64" spans="1:5" s="32" customFormat="1" ht="21" customHeight="1" hidden="1">
      <c r="A64" s="48"/>
      <c r="B64" s="49"/>
      <c r="C64" s="41" t="s">
        <v>86</v>
      </c>
      <c r="D64" s="65"/>
      <c r="E64" s="76"/>
    </row>
    <row r="65" spans="1:5" s="32" customFormat="1" ht="21" customHeight="1" hidden="1">
      <c r="A65" s="48"/>
      <c r="B65" s="49"/>
      <c r="C65" s="41" t="s">
        <v>66</v>
      </c>
      <c r="D65" s="65"/>
      <c r="E65" s="76"/>
    </row>
    <row r="66" spans="1:5" s="32" customFormat="1" ht="21" customHeight="1" hidden="1">
      <c r="A66" s="48"/>
      <c r="B66" s="49"/>
      <c r="C66" s="41" t="s">
        <v>76</v>
      </c>
      <c r="D66" s="73"/>
      <c r="E66" s="76"/>
    </row>
    <row r="67" spans="1:5" s="32" customFormat="1" ht="21" customHeight="1" hidden="1">
      <c r="A67" s="48"/>
      <c r="B67" s="49"/>
      <c r="C67" s="41" t="s">
        <v>89</v>
      </c>
      <c r="D67" s="65"/>
      <c r="E67" s="76"/>
    </row>
    <row r="68" spans="1:5" s="32" customFormat="1" ht="21" customHeight="1" hidden="1">
      <c r="A68" s="48"/>
      <c r="B68" s="49"/>
      <c r="C68" s="41" t="s">
        <v>0</v>
      </c>
      <c r="D68" s="65"/>
      <c r="E68" s="76"/>
    </row>
    <row r="69" spans="1:5" s="32" customFormat="1" ht="22.5" customHeight="1" hidden="1">
      <c r="A69" s="48"/>
      <c r="B69" s="49"/>
      <c r="C69" s="41" t="s">
        <v>60</v>
      </c>
      <c r="D69" s="72"/>
      <c r="E69" s="76"/>
    </row>
    <row r="70" spans="1:5" s="32" customFormat="1" ht="19.5" customHeight="1" hidden="1">
      <c r="A70" s="48"/>
      <c r="B70" s="49"/>
      <c r="C70" s="41" t="s">
        <v>100</v>
      </c>
      <c r="D70" s="72"/>
      <c r="E70" s="76"/>
    </row>
    <row r="71" spans="1:5" s="32" customFormat="1" ht="20.25" customHeight="1">
      <c r="A71" s="21"/>
      <c r="B71" s="92" t="s">
        <v>1</v>
      </c>
      <c r="C71" s="92"/>
      <c r="D71" s="71">
        <f>SUM(D72:D92)</f>
        <v>26743.64</v>
      </c>
      <c r="E71" s="76"/>
    </row>
    <row r="72" spans="1:5" s="25" customFormat="1" ht="21" customHeight="1" hidden="1">
      <c r="A72" s="48"/>
      <c r="B72" s="41"/>
      <c r="C72" s="41" t="s">
        <v>14</v>
      </c>
      <c r="D72" s="72"/>
      <c r="E72" s="75"/>
    </row>
    <row r="73" spans="1:5" s="32" customFormat="1" ht="19.5" customHeight="1" hidden="1">
      <c r="A73" s="48"/>
      <c r="B73" s="41"/>
      <c r="C73" s="41" t="s">
        <v>59</v>
      </c>
      <c r="D73" s="72"/>
      <c r="E73" s="76"/>
    </row>
    <row r="74" spans="1:5" s="32" customFormat="1" ht="21" customHeight="1" hidden="1">
      <c r="A74" s="48"/>
      <c r="B74" s="41"/>
      <c r="C74" s="41" t="s">
        <v>30</v>
      </c>
      <c r="D74" s="72"/>
      <c r="E74" s="76"/>
    </row>
    <row r="75" spans="1:5" s="32" customFormat="1" ht="19.5" customHeight="1" hidden="1">
      <c r="A75" s="48"/>
      <c r="B75" s="41"/>
      <c r="C75" s="41" t="s">
        <v>74</v>
      </c>
      <c r="D75" s="72"/>
      <c r="E75" s="76"/>
    </row>
    <row r="76" spans="1:5" s="32" customFormat="1" ht="19.5" customHeight="1" hidden="1">
      <c r="A76" s="48"/>
      <c r="B76" s="41"/>
      <c r="C76" s="41" t="s">
        <v>63</v>
      </c>
      <c r="D76" s="72"/>
      <c r="E76" s="76"/>
    </row>
    <row r="77" spans="1:5" s="32" customFormat="1" ht="21" customHeight="1" hidden="1">
      <c r="A77" s="48"/>
      <c r="B77" s="41"/>
      <c r="C77" s="41" t="s">
        <v>75</v>
      </c>
      <c r="D77" s="72"/>
      <c r="E77" s="76"/>
    </row>
    <row r="78" spans="1:5" s="32" customFormat="1" ht="18.75" customHeight="1">
      <c r="A78" s="48"/>
      <c r="B78" s="41"/>
      <c r="C78" s="41" t="s">
        <v>15</v>
      </c>
      <c r="D78" s="72">
        <v>26563.64</v>
      </c>
      <c r="E78" s="76"/>
    </row>
    <row r="79" spans="1:5" s="32" customFormat="1" ht="19.5" customHeight="1">
      <c r="A79" s="48"/>
      <c r="B79" s="41"/>
      <c r="C79" s="41" t="s">
        <v>64</v>
      </c>
      <c r="D79" s="72">
        <f>180</f>
        <v>180</v>
      </c>
      <c r="E79" s="76"/>
    </row>
    <row r="80" spans="1:5" s="32" customFormat="1" ht="18.75" customHeight="1" hidden="1">
      <c r="A80" s="48"/>
      <c r="B80" s="41"/>
      <c r="C80" s="41" t="s">
        <v>77</v>
      </c>
      <c r="D80" s="72"/>
      <c r="E80" s="76"/>
    </row>
    <row r="81" spans="1:5" s="32" customFormat="1" ht="19.5" customHeight="1" hidden="1">
      <c r="A81" s="48"/>
      <c r="B81" s="41"/>
      <c r="C81" s="41" t="s">
        <v>66</v>
      </c>
      <c r="D81" s="72"/>
      <c r="E81" s="76"/>
    </row>
    <row r="82" spans="1:5" s="32" customFormat="1" ht="19.5" customHeight="1" hidden="1">
      <c r="A82" s="48"/>
      <c r="B82" s="41"/>
      <c r="C82" s="41" t="s">
        <v>18</v>
      </c>
      <c r="D82" s="72"/>
      <c r="E82" s="76"/>
    </row>
    <row r="83" spans="1:5" s="32" customFormat="1" ht="19.5" customHeight="1" hidden="1">
      <c r="A83" s="48"/>
      <c r="B83" s="41"/>
      <c r="C83" s="41" t="s">
        <v>31</v>
      </c>
      <c r="D83" s="72"/>
      <c r="E83" s="76"/>
    </row>
    <row r="84" spans="1:5" s="32" customFormat="1" ht="18.75" customHeight="1" hidden="1">
      <c r="A84" s="48"/>
      <c r="B84" s="41"/>
      <c r="C84" s="41" t="s">
        <v>65</v>
      </c>
      <c r="D84" s="72"/>
      <c r="E84" s="76"/>
    </row>
    <row r="85" spans="1:5" s="32" customFormat="1" ht="19.5" customHeight="1" hidden="1">
      <c r="A85" s="48"/>
      <c r="B85" s="41"/>
      <c r="C85" s="41" t="s">
        <v>45</v>
      </c>
      <c r="D85" s="72"/>
      <c r="E85" s="76"/>
    </row>
    <row r="86" spans="1:5" s="32" customFormat="1" ht="19.5" customHeight="1" hidden="1">
      <c r="A86" s="48"/>
      <c r="B86" s="41"/>
      <c r="C86" s="41" t="s">
        <v>69</v>
      </c>
      <c r="D86" s="72"/>
      <c r="E86" s="76"/>
    </row>
    <row r="87" spans="1:5" s="32" customFormat="1" ht="19.5" customHeight="1" hidden="1">
      <c r="A87" s="48"/>
      <c r="B87" s="41"/>
      <c r="C87" s="41" t="s">
        <v>86</v>
      </c>
      <c r="D87" s="72"/>
      <c r="E87" s="76"/>
    </row>
    <row r="88" spans="1:5" s="32" customFormat="1" ht="19.5" customHeight="1" hidden="1">
      <c r="A88" s="48"/>
      <c r="B88" s="41"/>
      <c r="C88" s="41" t="s">
        <v>66</v>
      </c>
      <c r="E88" s="76"/>
    </row>
    <row r="89" spans="1:5" s="32" customFormat="1" ht="19.5" customHeight="1" hidden="1">
      <c r="A89" s="48"/>
      <c r="B89" s="41"/>
      <c r="C89" s="41" t="s">
        <v>76</v>
      </c>
      <c r="D89" s="72"/>
      <c r="E89" s="76"/>
    </row>
    <row r="90" spans="1:5" s="32" customFormat="1" ht="19.5" customHeight="1" hidden="1">
      <c r="A90" s="48"/>
      <c r="B90" s="41"/>
      <c r="C90" s="41" t="s">
        <v>77</v>
      </c>
      <c r="D90" s="72"/>
      <c r="E90" s="76"/>
    </row>
    <row r="91" spans="1:5" s="32" customFormat="1" ht="19.5" customHeight="1" hidden="1">
      <c r="A91" s="48"/>
      <c r="B91" s="41"/>
      <c r="C91" s="41" t="s">
        <v>0</v>
      </c>
      <c r="D91" s="72"/>
      <c r="E91" s="76"/>
    </row>
    <row r="92" spans="1:5" s="32" customFormat="1" ht="19.5" customHeight="1" hidden="1">
      <c r="A92" s="48"/>
      <c r="B92" s="41"/>
      <c r="C92" s="41" t="s">
        <v>60</v>
      </c>
      <c r="D92" s="72"/>
      <c r="E92" s="76"/>
    </row>
    <row r="93" spans="1:5" s="32" customFormat="1" ht="21" customHeight="1">
      <c r="A93" s="21"/>
      <c r="B93" s="92" t="s">
        <v>2</v>
      </c>
      <c r="C93" s="92"/>
      <c r="D93" s="71">
        <f>SUM(D94:D113)</f>
        <v>984.1</v>
      </c>
      <c r="E93" s="76"/>
    </row>
    <row r="94" spans="1:5" s="25" customFormat="1" ht="18.75" hidden="1">
      <c r="A94" s="48"/>
      <c r="B94" s="49"/>
      <c r="C94" s="41" t="s">
        <v>73</v>
      </c>
      <c r="D94" s="65"/>
      <c r="E94" s="75"/>
    </row>
    <row r="95" spans="1:5" s="32" customFormat="1" ht="22.5" customHeight="1" hidden="1">
      <c r="A95" s="48"/>
      <c r="B95" s="49"/>
      <c r="C95" s="41" t="s">
        <v>59</v>
      </c>
      <c r="D95" s="72"/>
      <c r="E95" s="76"/>
    </row>
    <row r="96" spans="1:5" s="32" customFormat="1" ht="22.5" customHeight="1" hidden="1">
      <c r="A96" s="48"/>
      <c r="B96" s="49"/>
      <c r="C96" s="41" t="s">
        <v>30</v>
      </c>
      <c r="D96" s="72"/>
      <c r="E96" s="76"/>
    </row>
    <row r="97" spans="1:5" s="32" customFormat="1" ht="22.5" customHeight="1">
      <c r="A97" s="48"/>
      <c r="B97" s="49"/>
      <c r="C97" s="41" t="s">
        <v>74</v>
      </c>
      <c r="D97" s="72">
        <v>984.1</v>
      </c>
      <c r="E97" s="76"/>
    </row>
    <row r="98" spans="1:5" s="32" customFormat="1" ht="23.25" customHeight="1" hidden="1">
      <c r="A98" s="48"/>
      <c r="B98" s="49"/>
      <c r="C98" s="41" t="s">
        <v>63</v>
      </c>
      <c r="D98" s="72"/>
      <c r="E98" s="76"/>
    </row>
    <row r="99" spans="1:5" s="32" customFormat="1" ht="22.5" customHeight="1" hidden="1">
      <c r="A99" s="48"/>
      <c r="B99" s="49"/>
      <c r="C99" s="41" t="s">
        <v>75</v>
      </c>
      <c r="D99" s="72"/>
      <c r="E99" s="76"/>
    </row>
    <row r="100" spans="1:5" s="32" customFormat="1" ht="22.5" customHeight="1" hidden="1">
      <c r="A100" s="48"/>
      <c r="B100" s="49"/>
      <c r="C100" s="41" t="s">
        <v>15</v>
      </c>
      <c r="D100" s="72"/>
      <c r="E100" s="76"/>
    </row>
    <row r="101" spans="1:5" s="32" customFormat="1" ht="22.5" customHeight="1" hidden="1">
      <c r="A101" s="48"/>
      <c r="B101" s="49"/>
      <c r="C101" s="41" t="s">
        <v>64</v>
      </c>
      <c r="D101" s="72"/>
      <c r="E101" s="76"/>
    </row>
    <row r="102" spans="1:5" s="32" customFormat="1" ht="22.5" customHeight="1" hidden="1">
      <c r="A102" s="48"/>
      <c r="B102" s="49"/>
      <c r="C102" s="41" t="s">
        <v>18</v>
      </c>
      <c r="D102" s="72"/>
      <c r="E102" s="76"/>
    </row>
    <row r="103" spans="1:5" s="32" customFormat="1" ht="22.5" customHeight="1" hidden="1">
      <c r="A103" s="48"/>
      <c r="B103" s="49"/>
      <c r="C103" s="41" t="s">
        <v>31</v>
      </c>
      <c r="D103" s="72"/>
      <c r="E103" s="76"/>
    </row>
    <row r="104" spans="1:5" s="32" customFormat="1" ht="22.5" customHeight="1" hidden="1">
      <c r="A104" s="48"/>
      <c r="B104" s="49"/>
      <c r="C104" s="41" t="s">
        <v>65</v>
      </c>
      <c r="D104" s="72"/>
      <c r="E104" s="76"/>
    </row>
    <row r="105" spans="1:5" s="32" customFormat="1" ht="22.5" customHeight="1" hidden="1">
      <c r="A105" s="48"/>
      <c r="B105" s="49"/>
      <c r="C105" s="41" t="s">
        <v>45</v>
      </c>
      <c r="D105" s="72"/>
      <c r="E105" s="76"/>
    </row>
    <row r="106" spans="1:5" s="32" customFormat="1" ht="24" customHeight="1" hidden="1">
      <c r="A106" s="48"/>
      <c r="B106" s="49"/>
      <c r="C106" s="41" t="s">
        <v>69</v>
      </c>
      <c r="D106" s="72"/>
      <c r="E106" s="76"/>
    </row>
    <row r="107" spans="1:5" s="32" customFormat="1" ht="22.5" customHeight="1" hidden="1">
      <c r="A107" s="48"/>
      <c r="B107" s="49"/>
      <c r="C107" s="41" t="s">
        <v>86</v>
      </c>
      <c r="D107" s="72"/>
      <c r="E107" s="76"/>
    </row>
    <row r="108" spans="1:5" s="32" customFormat="1" ht="22.5" customHeight="1" hidden="1">
      <c r="A108" s="48"/>
      <c r="B108" s="49"/>
      <c r="C108" s="41" t="s">
        <v>66</v>
      </c>
      <c r="E108" s="76"/>
    </row>
    <row r="109" spans="1:5" s="32" customFormat="1" ht="28.5" customHeight="1" hidden="1">
      <c r="A109" s="48"/>
      <c r="B109" s="49"/>
      <c r="C109" s="41" t="s">
        <v>76</v>
      </c>
      <c r="D109" s="72"/>
      <c r="E109" s="76"/>
    </row>
    <row r="110" spans="1:5" s="32" customFormat="1" ht="22.5" customHeight="1" hidden="1">
      <c r="A110" s="48"/>
      <c r="B110" s="49"/>
      <c r="C110" s="41" t="s">
        <v>86</v>
      </c>
      <c r="D110" s="72"/>
      <c r="E110" s="76"/>
    </row>
    <row r="111" spans="1:5" s="32" customFormat="1" ht="22.5" customHeight="1" hidden="1">
      <c r="A111" s="48"/>
      <c r="B111" s="49"/>
      <c r="C111" s="41" t="s">
        <v>77</v>
      </c>
      <c r="D111" s="72"/>
      <c r="E111" s="76"/>
    </row>
    <row r="112" spans="1:5" s="32" customFormat="1" ht="22.5" customHeight="1" hidden="1">
      <c r="A112" s="48"/>
      <c r="B112" s="49"/>
      <c r="C112" s="41" t="s">
        <v>0</v>
      </c>
      <c r="D112" s="72"/>
      <c r="E112" s="76"/>
    </row>
    <row r="113" spans="1:5" s="32" customFormat="1" ht="22.5" customHeight="1" hidden="1">
      <c r="A113" s="48"/>
      <c r="B113" s="49"/>
      <c r="C113" s="41" t="s">
        <v>60</v>
      </c>
      <c r="D113" s="72"/>
      <c r="E113" s="76"/>
    </row>
    <row r="114" spans="1:5" s="32" customFormat="1" ht="22.5" customHeight="1">
      <c r="A114" s="36"/>
      <c r="B114" s="92" t="s">
        <v>71</v>
      </c>
      <c r="C114" s="92"/>
      <c r="D114" s="71">
        <f>SUM(D115:D132)</f>
        <v>850.3399999999999</v>
      </c>
      <c r="E114" s="76"/>
    </row>
    <row r="115" spans="1:5" s="25" customFormat="1" ht="22.5" customHeight="1" hidden="1">
      <c r="A115" s="48"/>
      <c r="B115" s="41"/>
      <c r="C115" s="41" t="s">
        <v>73</v>
      </c>
      <c r="D115" s="72"/>
      <c r="E115" s="75"/>
    </row>
    <row r="116" spans="1:5" s="32" customFormat="1" ht="19.5" customHeight="1" hidden="1">
      <c r="A116" s="48"/>
      <c r="B116" s="41"/>
      <c r="C116" s="41" t="s">
        <v>59</v>
      </c>
      <c r="D116" s="72"/>
      <c r="E116" s="76"/>
    </row>
    <row r="117" spans="1:5" s="32" customFormat="1" ht="19.5" customHeight="1" hidden="1">
      <c r="A117" s="48"/>
      <c r="B117" s="41"/>
      <c r="C117" s="41" t="s">
        <v>30</v>
      </c>
      <c r="D117" s="72"/>
      <c r="E117" s="76"/>
    </row>
    <row r="118" spans="1:5" s="32" customFormat="1" ht="19.5" customHeight="1">
      <c r="A118" s="48"/>
      <c r="B118" s="41"/>
      <c r="C118" s="41" t="s">
        <v>74</v>
      </c>
      <c r="D118" s="72">
        <f>556.88+293.46</f>
        <v>850.3399999999999</v>
      </c>
      <c r="E118" s="76"/>
    </row>
    <row r="119" spans="1:5" s="32" customFormat="1" ht="19.5" customHeight="1" hidden="1">
      <c r="A119" s="48"/>
      <c r="B119" s="41"/>
      <c r="C119" s="41" t="s">
        <v>63</v>
      </c>
      <c r="D119" s="72"/>
      <c r="E119" s="76"/>
    </row>
    <row r="120" spans="1:5" s="32" customFormat="1" ht="19.5" customHeight="1" hidden="1">
      <c r="A120" s="48"/>
      <c r="B120" s="41"/>
      <c r="C120" s="41" t="s">
        <v>83</v>
      </c>
      <c r="D120" s="72"/>
      <c r="E120" s="76"/>
    </row>
    <row r="121" spans="1:5" s="32" customFormat="1" ht="19.5" customHeight="1" hidden="1">
      <c r="A121" s="48"/>
      <c r="B121" s="41"/>
      <c r="C121" s="41" t="s">
        <v>15</v>
      </c>
      <c r="D121" s="72"/>
      <c r="E121" s="76"/>
    </row>
    <row r="122" spans="1:5" s="32" customFormat="1" ht="19.5" customHeight="1" hidden="1">
      <c r="A122" s="48"/>
      <c r="B122" s="41"/>
      <c r="C122" s="41" t="s">
        <v>64</v>
      </c>
      <c r="D122" s="72"/>
      <c r="E122" s="76"/>
    </row>
    <row r="123" spans="1:5" s="32" customFormat="1" ht="21" customHeight="1" hidden="1">
      <c r="A123" s="48"/>
      <c r="B123" s="41"/>
      <c r="C123" s="41" t="s">
        <v>18</v>
      </c>
      <c r="D123" s="72"/>
      <c r="E123" s="76"/>
    </row>
    <row r="124" spans="1:5" s="32" customFormat="1" ht="19.5" customHeight="1" hidden="1">
      <c r="A124" s="48"/>
      <c r="B124" s="41"/>
      <c r="C124" s="41" t="s">
        <v>31</v>
      </c>
      <c r="D124" s="72"/>
      <c r="E124" s="76"/>
    </row>
    <row r="125" spans="1:5" s="32" customFormat="1" ht="19.5" customHeight="1" hidden="1">
      <c r="A125" s="48"/>
      <c r="B125" s="41"/>
      <c r="C125" s="41" t="s">
        <v>65</v>
      </c>
      <c r="D125" s="72"/>
      <c r="E125" s="76"/>
    </row>
    <row r="126" spans="1:5" s="32" customFormat="1" ht="19.5" customHeight="1" hidden="1">
      <c r="A126" s="48"/>
      <c r="B126" s="41"/>
      <c r="C126" s="41" t="s">
        <v>45</v>
      </c>
      <c r="D126" s="72"/>
      <c r="E126" s="76"/>
    </row>
    <row r="127" spans="1:5" s="32" customFormat="1" ht="19.5" customHeight="1" hidden="1">
      <c r="A127" s="48"/>
      <c r="B127" s="41"/>
      <c r="C127" s="41" t="s">
        <v>69</v>
      </c>
      <c r="D127" s="72"/>
      <c r="E127" s="76"/>
    </row>
    <row r="128" spans="1:5" s="32" customFormat="1" ht="21" customHeight="1" hidden="1">
      <c r="A128" s="48"/>
      <c r="B128" s="41"/>
      <c r="C128" s="41" t="s">
        <v>86</v>
      </c>
      <c r="D128" s="72"/>
      <c r="E128" s="76"/>
    </row>
    <row r="129" spans="1:7" s="32" customFormat="1" ht="18.75" customHeight="1" hidden="1">
      <c r="A129" s="48"/>
      <c r="B129" s="41"/>
      <c r="C129" s="41" t="s">
        <v>66</v>
      </c>
      <c r="D129" s="72"/>
      <c r="E129" s="76"/>
      <c r="G129" s="35"/>
    </row>
    <row r="130" spans="1:5" s="32" customFormat="1" ht="19.5" customHeight="1" hidden="1">
      <c r="A130" s="48"/>
      <c r="B130" s="41"/>
      <c r="C130" s="41" t="s">
        <v>76</v>
      </c>
      <c r="D130" s="72"/>
      <c r="E130" s="76"/>
    </row>
    <row r="131" spans="1:5" s="32" customFormat="1" ht="19.5" customHeight="1" hidden="1">
      <c r="A131" s="48"/>
      <c r="B131" s="41"/>
      <c r="C131" s="41" t="s">
        <v>77</v>
      </c>
      <c r="D131" s="72"/>
      <c r="E131" s="76"/>
    </row>
    <row r="132" spans="1:5" s="32" customFormat="1" ht="19.5" customHeight="1" hidden="1">
      <c r="A132" s="48"/>
      <c r="B132" s="41"/>
      <c r="C132" s="41" t="s">
        <v>60</v>
      </c>
      <c r="D132" s="72"/>
      <c r="E132" s="76"/>
    </row>
    <row r="133" spans="1:7" s="32" customFormat="1" ht="23.25" customHeight="1">
      <c r="A133" s="21"/>
      <c r="B133" s="92" t="s">
        <v>85</v>
      </c>
      <c r="C133" s="92"/>
      <c r="D133" s="71">
        <f>SUM(D134:D151)</f>
        <v>2723.54</v>
      </c>
      <c r="E133" s="76"/>
      <c r="G133" s="35"/>
    </row>
    <row r="134" spans="1:5" s="25" customFormat="1" ht="16.5" customHeight="1" hidden="1">
      <c r="A134" s="48"/>
      <c r="B134" s="41"/>
      <c r="C134" s="41" t="s">
        <v>127</v>
      </c>
      <c r="D134" s="72"/>
      <c r="E134" s="75"/>
    </row>
    <row r="135" spans="1:5" s="32" customFormat="1" ht="19.5" customHeight="1" hidden="1">
      <c r="A135" s="48"/>
      <c r="B135" s="41"/>
      <c r="C135" s="41" t="s">
        <v>59</v>
      </c>
      <c r="D135" s="72"/>
      <c r="E135" s="76"/>
    </row>
    <row r="136" spans="1:5" s="32" customFormat="1" ht="19.5" customHeight="1" hidden="1">
      <c r="A136" s="48"/>
      <c r="B136" s="41"/>
      <c r="C136" s="41" t="s">
        <v>30</v>
      </c>
      <c r="D136" s="72"/>
      <c r="E136" s="76"/>
    </row>
    <row r="137" spans="1:5" s="32" customFormat="1" ht="22.5" customHeight="1" hidden="1">
      <c r="A137" s="48"/>
      <c r="B137" s="41"/>
      <c r="C137" s="41" t="s">
        <v>74</v>
      </c>
      <c r="D137" s="72"/>
      <c r="E137" s="76"/>
    </row>
    <row r="138" spans="1:5" s="32" customFormat="1" ht="19.5" customHeight="1" hidden="1">
      <c r="A138" s="48"/>
      <c r="B138" s="41"/>
      <c r="C138" s="41" t="s">
        <v>63</v>
      </c>
      <c r="D138" s="72"/>
      <c r="E138" s="76"/>
    </row>
    <row r="139" spans="1:5" s="32" customFormat="1" ht="19.5" customHeight="1" hidden="1">
      <c r="A139" s="48"/>
      <c r="B139" s="41"/>
      <c r="C139" s="41" t="s">
        <v>75</v>
      </c>
      <c r="D139" s="72"/>
      <c r="E139" s="76"/>
    </row>
    <row r="140" spans="1:5" s="32" customFormat="1" ht="18.75" customHeight="1">
      <c r="A140" s="48"/>
      <c r="B140" s="41"/>
      <c r="C140" s="41" t="s">
        <v>15</v>
      </c>
      <c r="D140" s="72">
        <v>2591.45</v>
      </c>
      <c r="E140" s="76"/>
    </row>
    <row r="141" spans="1:5" s="32" customFormat="1" ht="19.5" customHeight="1" hidden="1">
      <c r="A141" s="48"/>
      <c r="B141" s="41"/>
      <c r="C141" s="41" t="s">
        <v>64</v>
      </c>
      <c r="D141" s="72"/>
      <c r="E141" s="76"/>
    </row>
    <row r="142" spans="1:5" s="32" customFormat="1" ht="19.5" customHeight="1" hidden="1">
      <c r="A142" s="48"/>
      <c r="B142" s="41"/>
      <c r="C142" s="41" t="s">
        <v>18</v>
      </c>
      <c r="D142" s="72"/>
      <c r="E142" s="76"/>
    </row>
    <row r="143" spans="1:5" s="32" customFormat="1" ht="20.25" customHeight="1" hidden="1">
      <c r="A143" s="48"/>
      <c r="B143" s="41"/>
      <c r="C143" s="41" t="s">
        <v>31</v>
      </c>
      <c r="D143" s="72"/>
      <c r="E143" s="76"/>
    </row>
    <row r="144" spans="1:5" s="32" customFormat="1" ht="19.5" customHeight="1" hidden="1">
      <c r="A144" s="48"/>
      <c r="B144" s="41"/>
      <c r="C144" s="41" t="s">
        <v>65</v>
      </c>
      <c r="D144" s="72"/>
      <c r="E144" s="76"/>
    </row>
    <row r="145" spans="1:5" s="32" customFormat="1" ht="19.5" customHeight="1" hidden="1">
      <c r="A145" s="48"/>
      <c r="B145" s="41"/>
      <c r="C145" s="41" t="s">
        <v>45</v>
      </c>
      <c r="D145" s="72"/>
      <c r="E145" s="76"/>
    </row>
    <row r="146" spans="1:5" s="32" customFormat="1" ht="19.5" customHeight="1" hidden="1">
      <c r="A146" s="48"/>
      <c r="B146" s="41"/>
      <c r="C146" s="41" t="s">
        <v>69</v>
      </c>
      <c r="D146" s="72"/>
      <c r="E146" s="76"/>
    </row>
    <row r="147" spans="1:5" s="32" customFormat="1" ht="19.5" customHeight="1" hidden="1">
      <c r="A147" s="48"/>
      <c r="B147" s="41"/>
      <c r="C147" s="41" t="s">
        <v>86</v>
      </c>
      <c r="D147" s="72"/>
      <c r="E147" s="76"/>
    </row>
    <row r="148" spans="1:5" s="32" customFormat="1" ht="24" customHeight="1" hidden="1">
      <c r="A148" s="48"/>
      <c r="B148" s="41"/>
      <c r="C148" s="41" t="s">
        <v>66</v>
      </c>
      <c r="D148" s="72"/>
      <c r="E148" s="76"/>
    </row>
    <row r="149" spans="1:5" s="32" customFormat="1" ht="19.5" customHeight="1" hidden="1">
      <c r="A149" s="48"/>
      <c r="B149" s="41"/>
      <c r="C149" s="41" t="s">
        <v>76</v>
      </c>
      <c r="D149" s="72"/>
      <c r="E149" s="76"/>
    </row>
    <row r="150" spans="1:5" s="32" customFormat="1" ht="19.5" customHeight="1">
      <c r="A150" s="48"/>
      <c r="B150" s="41"/>
      <c r="C150" s="41" t="s">
        <v>77</v>
      </c>
      <c r="D150" s="72">
        <v>132.09</v>
      </c>
      <c r="E150" s="76"/>
    </row>
    <row r="151" spans="1:5" s="32" customFormat="1" ht="22.5" customHeight="1" hidden="1">
      <c r="A151" s="48"/>
      <c r="B151" s="41"/>
      <c r="C151" s="41" t="s">
        <v>60</v>
      </c>
      <c r="D151" s="72"/>
      <c r="E151" s="76"/>
    </row>
    <row r="152" spans="1:5" s="32" customFormat="1" ht="19.5">
      <c r="A152" s="48"/>
      <c r="B152" s="92" t="s">
        <v>81</v>
      </c>
      <c r="C152" s="92"/>
      <c r="D152" s="71">
        <f>D153</f>
        <v>0</v>
      </c>
      <c r="E152" s="76"/>
    </row>
    <row r="153" spans="1:5" s="32" customFormat="1" ht="19.5" customHeight="1" hidden="1">
      <c r="A153" s="48"/>
      <c r="B153" s="44"/>
      <c r="C153" s="44" t="s">
        <v>82</v>
      </c>
      <c r="D153" s="72"/>
      <c r="E153" s="76"/>
    </row>
    <row r="154" spans="1:5" s="32" customFormat="1" ht="25.5" customHeight="1">
      <c r="A154" s="85" t="s">
        <v>56</v>
      </c>
      <c r="B154" s="92" t="s">
        <v>238</v>
      </c>
      <c r="C154" s="92"/>
      <c r="D154" s="74">
        <v>775991.61</v>
      </c>
      <c r="E154" s="76"/>
    </row>
    <row r="155" spans="1:5" s="25" customFormat="1" ht="39.75" customHeight="1" hidden="1">
      <c r="A155" s="85"/>
      <c r="B155" s="92"/>
      <c r="C155" s="92"/>
      <c r="D155" s="74"/>
      <c r="E155" s="75"/>
    </row>
    <row r="156" spans="1:5" s="25" customFormat="1" ht="42" customHeight="1" hidden="1">
      <c r="A156" s="85"/>
      <c r="B156" s="92"/>
      <c r="C156" s="92"/>
      <c r="D156" s="74"/>
      <c r="E156" s="75"/>
    </row>
    <row r="157" spans="1:5" s="25" customFormat="1" ht="25.5" customHeight="1" hidden="1">
      <c r="A157" s="85"/>
      <c r="B157" s="92"/>
      <c r="C157" s="92"/>
      <c r="D157" s="74"/>
      <c r="E157" s="75"/>
    </row>
    <row r="158" spans="1:5" s="25" customFormat="1" ht="25.5" customHeight="1" hidden="1">
      <c r="A158" s="85"/>
      <c r="B158" s="92"/>
      <c r="C158" s="92"/>
      <c r="D158" s="74"/>
      <c r="E158" s="75"/>
    </row>
    <row r="159" spans="1:6" s="25" customFormat="1" ht="25.5" customHeight="1">
      <c r="A159" s="43" t="s">
        <v>22</v>
      </c>
      <c r="B159" s="85" t="s">
        <v>57</v>
      </c>
      <c r="C159" s="85"/>
      <c r="D159" s="60">
        <f>D170+D179+D185+D190+D195+D201+D226+D229+D235+D252+D217+D275+D206+D212+D247+D259</f>
        <v>238267.2</v>
      </c>
      <c r="E159" s="75"/>
      <c r="F159" s="53"/>
    </row>
    <row r="160" spans="1:6" s="25" customFormat="1" ht="18.75">
      <c r="A160" s="85" t="s">
        <v>14</v>
      </c>
      <c r="B160" s="89" t="s">
        <v>230</v>
      </c>
      <c r="C160" s="89"/>
      <c r="D160" s="68">
        <v>300</v>
      </c>
      <c r="E160" s="50"/>
      <c r="F160" s="53"/>
    </row>
    <row r="161" spans="1:6" s="25" customFormat="1" ht="17.25" customHeight="1">
      <c r="A161" s="85"/>
      <c r="B161" s="89" t="s">
        <v>231</v>
      </c>
      <c r="C161" s="89"/>
      <c r="D161" s="68">
        <v>4138</v>
      </c>
      <c r="E161" s="50"/>
      <c r="F161" s="53"/>
    </row>
    <row r="162" spans="1:7" s="25" customFormat="1" ht="20.25" customHeight="1">
      <c r="A162" s="85"/>
      <c r="B162" s="89" t="s">
        <v>232</v>
      </c>
      <c r="C162" s="89"/>
      <c r="D162" s="68">
        <v>3200</v>
      </c>
      <c r="E162" s="50"/>
      <c r="G162" s="53"/>
    </row>
    <row r="163" spans="1:7" s="25" customFormat="1" ht="26.25" customHeight="1">
      <c r="A163" s="85"/>
      <c r="B163" s="89" t="s">
        <v>98</v>
      </c>
      <c r="C163" s="89"/>
      <c r="D163" s="68">
        <v>9600</v>
      </c>
      <c r="E163" s="50"/>
      <c r="G163" s="53"/>
    </row>
    <row r="164" spans="1:7" s="25" customFormat="1" ht="18.75">
      <c r="A164" s="85"/>
      <c r="B164" s="89" t="s">
        <v>240</v>
      </c>
      <c r="C164" s="89"/>
      <c r="D164" s="68">
        <v>120</v>
      </c>
      <c r="E164" s="50"/>
      <c r="G164" s="53"/>
    </row>
    <row r="165" spans="1:7" s="25" customFormat="1" ht="18.75" hidden="1">
      <c r="A165" s="85"/>
      <c r="B165" s="89"/>
      <c r="C165" s="89"/>
      <c r="D165" s="68"/>
      <c r="E165" s="50"/>
      <c r="G165" s="53"/>
    </row>
    <row r="166" spans="1:7" s="25" customFormat="1" ht="39" customHeight="1">
      <c r="A166" s="85"/>
      <c r="B166" s="89" t="s">
        <v>233</v>
      </c>
      <c r="C166" s="89"/>
      <c r="D166" s="68">
        <v>45000</v>
      </c>
      <c r="E166" s="50"/>
      <c r="G166" s="53"/>
    </row>
    <row r="167" spans="1:7" s="25" customFormat="1" ht="18.75">
      <c r="A167" s="85"/>
      <c r="B167" s="89" t="s">
        <v>242</v>
      </c>
      <c r="C167" s="89"/>
      <c r="D167" s="68">
        <v>8970</v>
      </c>
      <c r="E167" s="50"/>
      <c r="G167" s="53"/>
    </row>
    <row r="168" spans="1:7" s="25" customFormat="1" ht="18.75" hidden="1">
      <c r="A168" s="85"/>
      <c r="B168" s="89"/>
      <c r="C168" s="89"/>
      <c r="D168" s="68"/>
      <c r="E168" s="50"/>
      <c r="G168" s="53"/>
    </row>
    <row r="169" spans="1:7" s="25" customFormat="1" ht="18.75" hidden="1">
      <c r="A169" s="85"/>
      <c r="B169" s="89"/>
      <c r="C169" s="89"/>
      <c r="D169" s="68"/>
      <c r="E169" s="50"/>
      <c r="G169" s="53"/>
    </row>
    <row r="170" spans="1:5" s="25" customFormat="1" ht="19.5">
      <c r="A170" s="85"/>
      <c r="B170" s="93" t="s">
        <v>99</v>
      </c>
      <c r="C170" s="93"/>
      <c r="D170" s="51">
        <f>SUM(D160:D169)</f>
        <v>71328</v>
      </c>
      <c r="E170" s="50"/>
    </row>
    <row r="171" spans="1:4" s="26" customFormat="1" ht="18.75" hidden="1">
      <c r="A171" s="85" t="s">
        <v>125</v>
      </c>
      <c r="B171" s="89"/>
      <c r="C171" s="89"/>
      <c r="D171" s="54"/>
    </row>
    <row r="172" spans="1:4" s="26" customFormat="1" ht="18.75" hidden="1">
      <c r="A172" s="85"/>
      <c r="B172" s="89"/>
      <c r="C172" s="89"/>
      <c r="D172" s="54"/>
    </row>
    <row r="173" spans="1:4" s="26" customFormat="1" ht="22.5" customHeight="1" hidden="1">
      <c r="A173" s="85"/>
      <c r="B173" s="89"/>
      <c r="C173" s="89"/>
      <c r="D173" s="54"/>
    </row>
    <row r="174" spans="1:4" s="26" customFormat="1" ht="22.5" customHeight="1" hidden="1">
      <c r="A174" s="85"/>
      <c r="B174" s="89"/>
      <c r="C174" s="89"/>
      <c r="D174" s="54"/>
    </row>
    <row r="175" spans="1:4" s="26" customFormat="1" ht="18.75" hidden="1">
      <c r="A175" s="85"/>
      <c r="B175" s="89"/>
      <c r="C175" s="89"/>
      <c r="D175" s="54"/>
    </row>
    <row r="176" spans="1:4" s="26" customFormat="1" ht="22.5" customHeight="1" hidden="1">
      <c r="A176" s="85"/>
      <c r="B176" s="89"/>
      <c r="C176" s="89"/>
      <c r="D176" s="54"/>
    </row>
    <row r="177" spans="1:4" s="26" customFormat="1" ht="21.75" customHeight="1" hidden="1">
      <c r="A177" s="85"/>
      <c r="B177" s="89"/>
      <c r="C177" s="89"/>
      <c r="D177" s="54"/>
    </row>
    <row r="178" spans="1:4" s="26" customFormat="1" ht="18.75" hidden="1">
      <c r="A178" s="85"/>
      <c r="B178" s="89"/>
      <c r="C178" s="89"/>
      <c r="D178" s="54"/>
    </row>
    <row r="179" spans="1:8" s="26" customFormat="1" ht="19.5" hidden="1">
      <c r="A179" s="85"/>
      <c r="B179" s="93" t="s">
        <v>99</v>
      </c>
      <c r="C179" s="93"/>
      <c r="D179" s="58">
        <f>SUM(D171:D178)</f>
        <v>0</v>
      </c>
      <c r="F179" s="28"/>
      <c r="H179" s="28"/>
    </row>
    <row r="180" spans="1:4" s="26" customFormat="1" ht="19.5" customHeight="1">
      <c r="A180" s="85" t="s">
        <v>15</v>
      </c>
      <c r="B180" s="89" t="s">
        <v>124</v>
      </c>
      <c r="C180" s="89"/>
      <c r="D180" s="54">
        <v>4140</v>
      </c>
    </row>
    <row r="181" spans="1:4" s="26" customFormat="1" ht="26.25" customHeight="1">
      <c r="A181" s="85"/>
      <c r="B181" s="89" t="s">
        <v>193</v>
      </c>
      <c r="C181" s="89"/>
      <c r="D181" s="54">
        <v>1895</v>
      </c>
    </row>
    <row r="182" spans="1:4" s="26" customFormat="1" ht="22.5" customHeight="1" hidden="1">
      <c r="A182" s="85"/>
      <c r="B182" s="89"/>
      <c r="C182" s="89"/>
      <c r="D182" s="54"/>
    </row>
    <row r="183" spans="1:4" s="26" customFormat="1" ht="22.5" customHeight="1" hidden="1">
      <c r="A183" s="85"/>
      <c r="B183" s="89"/>
      <c r="C183" s="89"/>
      <c r="D183" s="54"/>
    </row>
    <row r="184" spans="1:4" s="26" customFormat="1" ht="22.5" customHeight="1" hidden="1">
      <c r="A184" s="85"/>
      <c r="B184" s="89"/>
      <c r="C184" s="89"/>
      <c r="D184" s="54"/>
    </row>
    <row r="185" spans="1:4" s="26" customFormat="1" ht="19.5">
      <c r="A185" s="85"/>
      <c r="B185" s="93" t="s">
        <v>99</v>
      </c>
      <c r="C185" s="93"/>
      <c r="D185" s="59">
        <f>SUM(D180:D184)</f>
        <v>6035</v>
      </c>
    </row>
    <row r="186" spans="1:4" s="26" customFormat="1" ht="21" customHeight="1" hidden="1">
      <c r="A186" s="85" t="s">
        <v>30</v>
      </c>
      <c r="B186" s="89"/>
      <c r="C186" s="89"/>
      <c r="D186" s="54"/>
    </row>
    <row r="187" spans="1:4" s="26" customFormat="1" ht="18.75" hidden="1">
      <c r="A187" s="85"/>
      <c r="B187" s="89"/>
      <c r="C187" s="89"/>
      <c r="D187" s="54"/>
    </row>
    <row r="188" spans="1:4" s="26" customFormat="1" ht="18.75" hidden="1">
      <c r="A188" s="85"/>
      <c r="B188" s="89"/>
      <c r="C188" s="89"/>
      <c r="D188" s="54"/>
    </row>
    <row r="189" spans="1:4" s="26" customFormat="1" ht="18.75" hidden="1">
      <c r="A189" s="85"/>
      <c r="B189" s="89"/>
      <c r="C189" s="89"/>
      <c r="D189" s="54"/>
    </row>
    <row r="190" spans="1:4" s="26" customFormat="1" ht="19.5" hidden="1">
      <c r="A190" s="85"/>
      <c r="B190" s="93" t="s">
        <v>99</v>
      </c>
      <c r="C190" s="93"/>
      <c r="D190" s="59">
        <f>D186+D187+D188+D189</f>
        <v>0</v>
      </c>
    </row>
    <row r="191" spans="1:4" s="26" customFormat="1" ht="21.75" customHeight="1" hidden="1">
      <c r="A191" s="85" t="s">
        <v>60</v>
      </c>
      <c r="B191" s="89"/>
      <c r="C191" s="89"/>
      <c r="D191" s="54"/>
    </row>
    <row r="192" spans="1:4" s="26" customFormat="1" ht="21.75" customHeight="1" hidden="1">
      <c r="A192" s="85"/>
      <c r="B192" s="89"/>
      <c r="C192" s="89"/>
      <c r="D192" s="54"/>
    </row>
    <row r="193" spans="1:4" s="26" customFormat="1" ht="18.75" hidden="1">
      <c r="A193" s="85"/>
      <c r="B193" s="89"/>
      <c r="C193" s="89"/>
      <c r="D193" s="54"/>
    </row>
    <row r="194" spans="1:4" s="26" customFormat="1" ht="18.75" hidden="1">
      <c r="A194" s="85"/>
      <c r="B194" s="89"/>
      <c r="C194" s="89"/>
      <c r="D194" s="54"/>
    </row>
    <row r="195" spans="1:6" s="26" customFormat="1" ht="19.5" hidden="1">
      <c r="A195" s="85"/>
      <c r="B195" s="93" t="s">
        <v>99</v>
      </c>
      <c r="C195" s="93"/>
      <c r="D195" s="52">
        <f>D191+D192+D193+D194</f>
        <v>0</v>
      </c>
      <c r="F195" s="28"/>
    </row>
    <row r="196" spans="1:4" s="26" customFormat="1" ht="18.75">
      <c r="A196" s="85" t="s">
        <v>64</v>
      </c>
      <c r="B196" s="92" t="s">
        <v>243</v>
      </c>
      <c r="C196" s="92"/>
      <c r="D196" s="29">
        <v>2478.8</v>
      </c>
    </row>
    <row r="197" spans="1:4" s="26" customFormat="1" ht="19.5" customHeight="1">
      <c r="A197" s="85"/>
      <c r="B197" s="92" t="s">
        <v>236</v>
      </c>
      <c r="C197" s="92"/>
      <c r="D197" s="29">
        <v>48483.46</v>
      </c>
    </row>
    <row r="198" spans="1:4" s="26" customFormat="1" ht="22.5" customHeight="1">
      <c r="A198" s="85"/>
      <c r="B198" s="92" t="s">
        <v>237</v>
      </c>
      <c r="C198" s="92"/>
      <c r="D198" s="29">
        <v>480</v>
      </c>
    </row>
    <row r="199" spans="1:4" s="26" customFormat="1" ht="22.5" customHeight="1" hidden="1">
      <c r="A199" s="85"/>
      <c r="B199" s="92"/>
      <c r="C199" s="92"/>
      <c r="D199" s="29"/>
    </row>
    <row r="200" spans="1:4" s="26" customFormat="1" ht="22.5" customHeight="1" hidden="1">
      <c r="A200" s="85"/>
      <c r="B200" s="92"/>
      <c r="C200" s="92"/>
      <c r="D200" s="29"/>
    </row>
    <row r="201" spans="1:7" s="26" customFormat="1" ht="19.5">
      <c r="A201" s="85"/>
      <c r="B201" s="93" t="s">
        <v>99</v>
      </c>
      <c r="C201" s="93"/>
      <c r="D201" s="52">
        <f>SUM(D196:D200)</f>
        <v>51442.26</v>
      </c>
      <c r="G201" s="28"/>
    </row>
    <row r="202" spans="1:7" s="26" customFormat="1" ht="18.75" hidden="1">
      <c r="A202" s="85" t="s">
        <v>31</v>
      </c>
      <c r="B202" s="89"/>
      <c r="C202" s="89"/>
      <c r="D202" s="29"/>
      <c r="G202" s="28"/>
    </row>
    <row r="203" spans="1:7" s="26" customFormat="1" ht="17.25" customHeight="1" hidden="1">
      <c r="A203" s="85"/>
      <c r="B203" s="89"/>
      <c r="C203" s="89"/>
      <c r="D203" s="29"/>
      <c r="G203" s="28"/>
    </row>
    <row r="204" spans="1:4" s="26" customFormat="1" ht="22.5" customHeight="1" hidden="1">
      <c r="A204" s="85"/>
      <c r="B204" s="89"/>
      <c r="C204" s="89"/>
      <c r="D204" s="29"/>
    </row>
    <row r="205" spans="1:4" s="26" customFormat="1" ht="17.25" customHeight="1" hidden="1">
      <c r="A205" s="85"/>
      <c r="B205" s="89"/>
      <c r="C205" s="89"/>
      <c r="D205" s="29"/>
    </row>
    <row r="206" spans="1:6" s="26" customFormat="1" ht="19.5" hidden="1">
      <c r="A206" s="85"/>
      <c r="B206" s="93" t="s">
        <v>99</v>
      </c>
      <c r="C206" s="93"/>
      <c r="D206" s="52">
        <f>SUM(D202:D205)</f>
        <v>0</v>
      </c>
      <c r="F206" s="28"/>
    </row>
    <row r="207" spans="1:4" s="26" customFormat="1" ht="18.75">
      <c r="A207" s="85" t="s">
        <v>111</v>
      </c>
      <c r="B207" s="89" t="s">
        <v>121</v>
      </c>
      <c r="C207" s="89"/>
      <c r="D207" s="29">
        <v>899</v>
      </c>
    </row>
    <row r="208" spans="1:4" s="26" customFormat="1" ht="21" customHeight="1" hidden="1">
      <c r="A208" s="85"/>
      <c r="B208" s="94"/>
      <c r="C208" s="94"/>
      <c r="D208" s="29"/>
    </row>
    <row r="209" spans="1:4" s="26" customFormat="1" ht="18.75" hidden="1">
      <c r="A209" s="85"/>
      <c r="B209" s="89"/>
      <c r="C209" s="89"/>
      <c r="D209" s="29"/>
    </row>
    <row r="210" spans="1:4" s="26" customFormat="1" ht="38.25" customHeight="1" hidden="1">
      <c r="A210" s="85"/>
      <c r="B210" s="89"/>
      <c r="C210" s="89"/>
      <c r="D210" s="29"/>
    </row>
    <row r="211" spans="1:4" s="26" customFormat="1" ht="24" customHeight="1" hidden="1">
      <c r="A211" s="85"/>
      <c r="B211" s="89"/>
      <c r="C211" s="89"/>
      <c r="D211" s="29"/>
    </row>
    <row r="212" spans="1:4" s="26" customFormat="1" ht="19.5">
      <c r="A212" s="85"/>
      <c r="B212" s="93" t="s">
        <v>99</v>
      </c>
      <c r="C212" s="93"/>
      <c r="D212" s="52">
        <f>D207+D208+D209+D210+D211</f>
        <v>899</v>
      </c>
    </row>
    <row r="213" spans="1:4" s="26" customFormat="1" ht="18" customHeight="1" hidden="1">
      <c r="A213" s="85" t="s">
        <v>97</v>
      </c>
      <c r="B213" s="89"/>
      <c r="C213" s="89"/>
      <c r="D213" s="38"/>
    </row>
    <row r="214" spans="1:4" s="26" customFormat="1" ht="18.75" hidden="1">
      <c r="A214" s="85"/>
      <c r="B214" s="89"/>
      <c r="C214" s="89"/>
      <c r="D214" s="29"/>
    </row>
    <row r="215" spans="1:4" s="26" customFormat="1" ht="18.75" hidden="1">
      <c r="A215" s="85"/>
      <c r="B215" s="92"/>
      <c r="C215" s="92"/>
      <c r="D215" s="29"/>
    </row>
    <row r="216" spans="1:4" s="26" customFormat="1" ht="18.75" hidden="1">
      <c r="A216" s="85"/>
      <c r="B216" s="92"/>
      <c r="C216" s="92"/>
      <c r="D216" s="29"/>
    </row>
    <row r="217" spans="1:6" s="26" customFormat="1" ht="19.5" hidden="1">
      <c r="A217" s="85"/>
      <c r="B217" s="93" t="s">
        <v>99</v>
      </c>
      <c r="C217" s="93"/>
      <c r="D217" s="52">
        <f>SUM(D213:D216)</f>
        <v>0</v>
      </c>
      <c r="F217" s="28"/>
    </row>
    <row r="218" spans="1:4" s="26" customFormat="1" ht="18.75" hidden="1">
      <c r="A218" s="95" t="s">
        <v>69</v>
      </c>
      <c r="B218" s="89"/>
      <c r="C218" s="89"/>
      <c r="D218" s="29"/>
    </row>
    <row r="219" spans="1:4" s="26" customFormat="1" ht="18.75" customHeight="1" hidden="1">
      <c r="A219" s="95"/>
      <c r="B219" s="89"/>
      <c r="C219" s="96"/>
      <c r="D219" s="29"/>
    </row>
    <row r="220" spans="1:4" s="26" customFormat="1" ht="21" customHeight="1" hidden="1">
      <c r="A220" s="95"/>
      <c r="B220" s="92"/>
      <c r="C220" s="92"/>
      <c r="D220" s="29"/>
    </row>
    <row r="221" spans="1:4" s="26" customFormat="1" ht="18.75" customHeight="1" hidden="1">
      <c r="A221" s="95"/>
      <c r="B221" s="89"/>
      <c r="C221" s="96"/>
      <c r="D221" s="29"/>
    </row>
    <row r="222" spans="1:4" s="26" customFormat="1" ht="18.75" customHeight="1" hidden="1">
      <c r="A222" s="95"/>
      <c r="B222" s="97"/>
      <c r="C222" s="98"/>
      <c r="D222" s="29"/>
    </row>
    <row r="223" spans="1:4" s="26" customFormat="1" ht="18.75" customHeight="1" hidden="1">
      <c r="A223" s="95"/>
      <c r="B223" s="97"/>
      <c r="C223" s="98"/>
      <c r="D223" s="29"/>
    </row>
    <row r="224" spans="1:4" s="26" customFormat="1" ht="18.75" customHeight="1" hidden="1">
      <c r="A224" s="95"/>
      <c r="B224" s="97"/>
      <c r="C224" s="98"/>
      <c r="D224" s="29"/>
    </row>
    <row r="225" spans="1:4" s="26" customFormat="1" ht="18.75" hidden="1">
      <c r="A225" s="95"/>
      <c r="B225" s="89"/>
      <c r="C225" s="89"/>
      <c r="D225" s="29"/>
    </row>
    <row r="226" spans="1:4" s="26" customFormat="1" ht="19.5" hidden="1">
      <c r="A226" s="95"/>
      <c r="B226" s="93" t="s">
        <v>99</v>
      </c>
      <c r="C226" s="93"/>
      <c r="D226" s="52">
        <f>SUM(D218:D225)</f>
        <v>0</v>
      </c>
    </row>
    <row r="227" spans="1:6" s="26" customFormat="1" ht="18.75" hidden="1">
      <c r="A227" s="85" t="s">
        <v>18</v>
      </c>
      <c r="B227" s="89"/>
      <c r="C227" s="89"/>
      <c r="D227" s="29"/>
      <c r="F227" s="28"/>
    </row>
    <row r="228" spans="1:4" s="26" customFormat="1" ht="18.75" hidden="1">
      <c r="A228" s="85"/>
      <c r="B228" s="89"/>
      <c r="C228" s="89"/>
      <c r="D228" s="29"/>
    </row>
    <row r="229" spans="1:7" s="26" customFormat="1" ht="19.5" hidden="1">
      <c r="A229" s="85"/>
      <c r="B229" s="93" t="s">
        <v>99</v>
      </c>
      <c r="C229" s="93"/>
      <c r="D229" s="52">
        <f>D228+D227</f>
        <v>0</v>
      </c>
      <c r="G229" s="28"/>
    </row>
    <row r="230" spans="1:4" s="26" customFormat="1" ht="18.75" hidden="1">
      <c r="A230" s="85" t="s">
        <v>74</v>
      </c>
      <c r="B230" s="89"/>
      <c r="C230" s="89"/>
      <c r="D230" s="29"/>
    </row>
    <row r="231" spans="1:4" s="26" customFormat="1" ht="21" customHeight="1" hidden="1">
      <c r="A231" s="85"/>
      <c r="B231" s="89"/>
      <c r="C231" s="89"/>
      <c r="D231" s="29"/>
    </row>
    <row r="232" spans="1:4" s="26" customFormat="1" ht="21" customHeight="1" hidden="1">
      <c r="A232" s="85"/>
      <c r="B232" s="99"/>
      <c r="C232" s="99"/>
      <c r="D232" s="29"/>
    </row>
    <row r="233" spans="1:4" s="26" customFormat="1" ht="18.75" hidden="1">
      <c r="A233" s="85"/>
      <c r="B233" s="99"/>
      <c r="C233" s="100"/>
      <c r="D233" s="29"/>
    </row>
    <row r="234" spans="1:4" s="26" customFormat="1" ht="36" customHeight="1" hidden="1">
      <c r="A234" s="85"/>
      <c r="B234" s="99"/>
      <c r="C234" s="100"/>
      <c r="D234" s="29"/>
    </row>
    <row r="235" spans="1:4" s="26" customFormat="1" ht="18" customHeight="1" hidden="1">
      <c r="A235" s="85"/>
      <c r="B235" s="101" t="s">
        <v>99</v>
      </c>
      <c r="C235" s="101"/>
      <c r="D235" s="52">
        <f>SUM(D230:D234)</f>
        <v>0</v>
      </c>
    </row>
    <row r="236" spans="1:4" s="26" customFormat="1" ht="60.75" customHeight="1">
      <c r="A236" s="85" t="s">
        <v>45</v>
      </c>
      <c r="B236" s="89" t="s">
        <v>239</v>
      </c>
      <c r="C236" s="89"/>
      <c r="D236" s="29">
        <v>3940</v>
      </c>
    </row>
    <row r="237" spans="1:4" s="26" customFormat="1" ht="33.75" customHeight="1" hidden="1">
      <c r="A237" s="85"/>
      <c r="B237" s="89"/>
      <c r="C237" s="89"/>
      <c r="D237" s="29"/>
    </row>
    <row r="238" spans="1:4" s="26" customFormat="1" ht="37.5" customHeight="1" hidden="1">
      <c r="A238" s="85"/>
      <c r="B238" s="89"/>
      <c r="C238" s="89"/>
      <c r="D238" s="29"/>
    </row>
    <row r="239" spans="1:4" s="26" customFormat="1" ht="60.75" customHeight="1" hidden="1">
      <c r="A239" s="85"/>
      <c r="B239" s="89"/>
      <c r="C239" s="89"/>
      <c r="D239" s="29"/>
    </row>
    <row r="240" spans="1:4" s="26" customFormat="1" ht="57" customHeight="1" hidden="1">
      <c r="A240" s="85"/>
      <c r="B240" s="89"/>
      <c r="C240" s="89"/>
      <c r="D240" s="29"/>
    </row>
    <row r="241" spans="1:4" s="26" customFormat="1" ht="18.75" hidden="1">
      <c r="A241" s="85"/>
      <c r="B241" s="89"/>
      <c r="C241" s="89"/>
      <c r="D241" s="29"/>
    </row>
    <row r="242" spans="1:4" s="26" customFormat="1" ht="18.75" hidden="1">
      <c r="A242" s="85"/>
      <c r="B242" s="89"/>
      <c r="C242" s="89"/>
      <c r="D242" s="29"/>
    </row>
    <row r="243" spans="1:4" s="26" customFormat="1" ht="18.75" hidden="1">
      <c r="A243" s="85"/>
      <c r="B243" s="89"/>
      <c r="C243" s="89"/>
      <c r="D243" s="29"/>
    </row>
    <row r="244" spans="1:4" s="26" customFormat="1" ht="18.75" hidden="1">
      <c r="A244" s="85"/>
      <c r="B244" s="89"/>
      <c r="C244" s="89"/>
      <c r="D244" s="29"/>
    </row>
    <row r="245" spans="1:4" s="26" customFormat="1" ht="18.75" hidden="1">
      <c r="A245" s="85"/>
      <c r="B245" s="89"/>
      <c r="C245" s="89"/>
      <c r="D245" s="29"/>
    </row>
    <row r="246" spans="1:4" s="26" customFormat="1" ht="18.75" hidden="1">
      <c r="A246" s="85"/>
      <c r="B246" s="89"/>
      <c r="C246" s="89"/>
      <c r="D246" s="29"/>
    </row>
    <row r="247" spans="1:4" s="26" customFormat="1" ht="19.5" customHeight="1">
      <c r="A247" s="85"/>
      <c r="B247" s="93" t="s">
        <v>99</v>
      </c>
      <c r="C247" s="93"/>
      <c r="D247" s="52">
        <f>SUM(D236:E246)</f>
        <v>3940</v>
      </c>
    </row>
    <row r="248" spans="1:4" s="26" customFormat="1" ht="18.75" hidden="1">
      <c r="A248" s="85" t="s">
        <v>31</v>
      </c>
      <c r="B248" s="94"/>
      <c r="C248" s="102"/>
      <c r="D248" s="29"/>
    </row>
    <row r="249" spans="1:4" s="26" customFormat="1" ht="20.25" customHeight="1" hidden="1">
      <c r="A249" s="85"/>
      <c r="B249" s="99"/>
      <c r="C249" s="99"/>
      <c r="D249" s="29"/>
    </row>
    <row r="250" spans="1:4" s="26" customFormat="1" ht="20.25" customHeight="1" hidden="1">
      <c r="A250" s="85"/>
      <c r="B250" s="99"/>
      <c r="C250" s="99"/>
      <c r="D250" s="29"/>
    </row>
    <row r="251" spans="1:4" s="26" customFormat="1" ht="20.25" customHeight="1" hidden="1">
      <c r="A251" s="85"/>
      <c r="B251" s="99"/>
      <c r="C251" s="99"/>
      <c r="D251" s="29"/>
    </row>
    <row r="252" spans="1:4" s="26" customFormat="1" ht="20.25" customHeight="1" hidden="1">
      <c r="A252" s="85"/>
      <c r="B252" s="114" t="s">
        <v>99</v>
      </c>
      <c r="C252" s="115"/>
      <c r="D252" s="52">
        <f>SUM(D248:D251)</f>
        <v>0</v>
      </c>
    </row>
    <row r="253" spans="1:4" s="26" customFormat="1" ht="21.75" customHeight="1" hidden="1">
      <c r="A253" s="103"/>
      <c r="B253" s="89"/>
      <c r="C253" s="89"/>
      <c r="D253" s="29"/>
    </row>
    <row r="254" spans="1:4" s="26" customFormat="1" ht="45" customHeight="1" hidden="1">
      <c r="A254" s="104"/>
      <c r="B254" s="89"/>
      <c r="C254" s="89"/>
      <c r="D254" s="29"/>
    </row>
    <row r="255" spans="1:4" s="26" customFormat="1" ht="40.5" customHeight="1" hidden="1">
      <c r="A255" s="104"/>
      <c r="B255" s="89"/>
      <c r="C255" s="89"/>
      <c r="D255" s="29"/>
    </row>
    <row r="256" spans="1:4" s="26" customFormat="1" ht="18.75" hidden="1">
      <c r="A256" s="104"/>
      <c r="B256" s="89"/>
      <c r="C256" s="89"/>
      <c r="D256" s="29"/>
    </row>
    <row r="257" spans="1:4" s="26" customFormat="1" ht="20.25" customHeight="1" hidden="1">
      <c r="A257" s="104"/>
      <c r="B257" s="89"/>
      <c r="C257" s="89"/>
      <c r="D257" s="29"/>
    </row>
    <row r="258" spans="1:4" s="26" customFormat="1" ht="18.75" hidden="1">
      <c r="A258" s="104"/>
      <c r="B258" s="89"/>
      <c r="C258" s="89"/>
      <c r="D258" s="29"/>
    </row>
    <row r="259" spans="1:4" s="26" customFormat="1" ht="23.25" customHeight="1" hidden="1">
      <c r="A259" s="105"/>
      <c r="B259" s="93" t="s">
        <v>99</v>
      </c>
      <c r="C259" s="93"/>
      <c r="D259" s="52">
        <f>SUM(D253:D258)</f>
        <v>0</v>
      </c>
    </row>
    <row r="260" spans="1:4" s="26" customFormat="1" ht="18.75">
      <c r="A260" s="106" t="s">
        <v>12</v>
      </c>
      <c r="B260" s="89" t="s">
        <v>234</v>
      </c>
      <c r="C260" s="89"/>
      <c r="D260" s="29">
        <v>48870</v>
      </c>
    </row>
    <row r="261" spans="1:4" s="26" customFormat="1" ht="18.75">
      <c r="A261" s="107"/>
      <c r="B261" s="89" t="s">
        <v>44</v>
      </c>
      <c r="C261" s="89"/>
      <c r="D261" s="29">
        <v>300</v>
      </c>
    </row>
    <row r="262" spans="1:4" s="26" customFormat="1" ht="18.75">
      <c r="A262" s="107"/>
      <c r="B262" s="89" t="s">
        <v>244</v>
      </c>
      <c r="C262" s="89"/>
      <c r="D262" s="29">
        <v>20001.6</v>
      </c>
    </row>
    <row r="263" spans="1:4" s="26" customFormat="1" ht="18.75">
      <c r="A263" s="107"/>
      <c r="B263" s="89" t="s">
        <v>245</v>
      </c>
      <c r="C263" s="89"/>
      <c r="D263" s="29">
        <v>35451.34</v>
      </c>
    </row>
    <row r="264" spans="1:4" s="26" customFormat="1" ht="18.75" hidden="1">
      <c r="A264" s="107"/>
      <c r="B264" s="89"/>
      <c r="C264" s="89"/>
      <c r="D264" s="29"/>
    </row>
    <row r="265" spans="1:4" s="26" customFormat="1" ht="18.75" hidden="1">
      <c r="A265" s="107"/>
      <c r="B265" s="89"/>
      <c r="C265" s="89"/>
      <c r="D265" s="29"/>
    </row>
    <row r="266" spans="1:4" s="26" customFormat="1" ht="18.75" hidden="1">
      <c r="A266" s="107"/>
      <c r="B266" s="89"/>
      <c r="C266" s="89"/>
      <c r="D266" s="29"/>
    </row>
    <row r="267" spans="1:4" s="26" customFormat="1" ht="17.25" customHeight="1" hidden="1">
      <c r="A267" s="107"/>
      <c r="B267" s="89"/>
      <c r="C267" s="89"/>
      <c r="D267" s="29"/>
    </row>
    <row r="268" spans="1:4" s="26" customFormat="1" ht="18.75" hidden="1">
      <c r="A268" s="107"/>
      <c r="B268" s="97"/>
      <c r="C268" s="98"/>
      <c r="D268" s="29"/>
    </row>
    <row r="269" spans="1:4" s="26" customFormat="1" ht="21" customHeight="1" hidden="1">
      <c r="A269" s="107"/>
      <c r="B269" s="97"/>
      <c r="C269" s="98"/>
      <c r="D269" s="29"/>
    </row>
    <row r="270" spans="1:4" s="26" customFormat="1" ht="18.75" hidden="1">
      <c r="A270" s="107"/>
      <c r="B270" s="97"/>
      <c r="C270" s="98"/>
      <c r="D270" s="29"/>
    </row>
    <row r="271" spans="1:4" s="26" customFormat="1" ht="22.5" customHeight="1" hidden="1">
      <c r="A271" s="107"/>
      <c r="B271" s="97"/>
      <c r="C271" s="98"/>
      <c r="D271" s="29"/>
    </row>
    <row r="272" spans="1:4" s="26" customFormat="1" ht="18.75" hidden="1">
      <c r="A272" s="107"/>
      <c r="B272" s="97"/>
      <c r="C272" s="98"/>
      <c r="D272" s="29"/>
    </row>
    <row r="273" spans="1:4" s="26" customFormat="1" ht="18.75" hidden="1">
      <c r="A273" s="107"/>
      <c r="B273" s="97"/>
      <c r="C273" s="98"/>
      <c r="D273" s="29"/>
    </row>
    <row r="274" spans="1:4" s="26" customFormat="1" ht="18.75" hidden="1">
      <c r="A274" s="108"/>
      <c r="B274" s="97"/>
      <c r="C274" s="98"/>
      <c r="D274" s="29"/>
    </row>
    <row r="275" spans="1:4" s="26" customFormat="1" ht="19.5">
      <c r="A275" s="21"/>
      <c r="B275" s="93" t="s">
        <v>99</v>
      </c>
      <c r="C275" s="93"/>
      <c r="D275" s="52">
        <f>SUM(D260:D274)</f>
        <v>104622.94</v>
      </c>
    </row>
    <row r="276" spans="1:7" s="26" customFormat="1" ht="24" customHeight="1">
      <c r="A276" s="21"/>
      <c r="B276" s="109" t="s">
        <v>19</v>
      </c>
      <c r="C276" s="109"/>
      <c r="D276" s="24">
        <f>D159+D13</f>
        <v>1237913.65</v>
      </c>
      <c r="E276" s="27"/>
      <c r="F276" s="28"/>
      <c r="G276" s="28"/>
    </row>
    <row r="277" spans="1:7" s="26" customFormat="1" ht="18" customHeight="1">
      <c r="A277" s="78"/>
      <c r="B277" s="110" t="s">
        <v>58</v>
      </c>
      <c r="C277" s="110"/>
      <c r="D277" s="24">
        <f>SUM(D278:D283)</f>
        <v>0</v>
      </c>
      <c r="E277" s="27"/>
      <c r="G277" s="28"/>
    </row>
    <row r="278" spans="1:7" s="26" customFormat="1" ht="18.75" hidden="1">
      <c r="A278" s="43"/>
      <c r="B278" s="89"/>
      <c r="C278" s="89"/>
      <c r="D278" s="29"/>
      <c r="E278" s="27"/>
      <c r="G278" s="28"/>
    </row>
    <row r="279" spans="1:5" s="26" customFormat="1" ht="20.25" customHeight="1" hidden="1">
      <c r="A279" s="43"/>
      <c r="B279" s="89"/>
      <c r="C279" s="89"/>
      <c r="D279" s="29"/>
      <c r="E279" s="27"/>
    </row>
    <row r="280" spans="1:5" s="26" customFormat="1" ht="18.75" hidden="1">
      <c r="A280" s="78"/>
      <c r="B280" s="89"/>
      <c r="C280" s="89"/>
      <c r="D280" s="29"/>
      <c r="E280" s="63"/>
    </row>
    <row r="281" spans="1:5" s="26" customFormat="1" ht="18.75" hidden="1">
      <c r="A281" s="78"/>
      <c r="B281" s="89"/>
      <c r="C281" s="89"/>
      <c r="D281" s="29"/>
      <c r="E281" s="63"/>
    </row>
    <row r="282" spans="1:4" s="26" customFormat="1" ht="18.75" hidden="1">
      <c r="A282" s="78"/>
      <c r="B282" s="99"/>
      <c r="C282" s="99"/>
      <c r="D282" s="29"/>
    </row>
    <row r="283" spans="1:4" s="26" customFormat="1" ht="18.75" customHeight="1" hidden="1">
      <c r="A283" s="21"/>
      <c r="B283" s="89"/>
      <c r="C283" s="111"/>
      <c r="D283" s="29"/>
    </row>
    <row r="284" spans="1:7" s="26" customFormat="1" ht="21" customHeight="1">
      <c r="A284" s="43"/>
      <c r="B284" s="85" t="s">
        <v>105</v>
      </c>
      <c r="C284" s="85"/>
      <c r="D284" s="24">
        <f>D276+D277</f>
        <v>1237913.65</v>
      </c>
      <c r="F284" s="28"/>
      <c r="G284" s="28"/>
    </row>
    <row r="285" spans="1:4" s="26" customFormat="1" ht="18.75" customHeight="1">
      <c r="A285" s="21"/>
      <c r="B285" s="109"/>
      <c r="C285" s="112"/>
      <c r="D285" s="21"/>
    </row>
    <row r="286" spans="1:4" s="26" customFormat="1" ht="18.75" customHeight="1">
      <c r="A286" s="43"/>
      <c r="B286" s="89"/>
      <c r="C286" s="89"/>
      <c r="D286" s="29"/>
    </row>
    <row r="287" spans="1:4" s="57" customFormat="1" ht="21" customHeight="1">
      <c r="A287" s="55"/>
      <c r="B287" s="113" t="s">
        <v>118</v>
      </c>
      <c r="C287" s="113"/>
      <c r="D287" s="56">
        <f>D11-D276-D277</f>
        <v>1718860.56</v>
      </c>
    </row>
    <row r="288" spans="1:4" s="26" customFormat="1" ht="39.75" customHeight="1">
      <c r="A288" s="43" t="s">
        <v>14</v>
      </c>
      <c r="B288" s="97" t="s">
        <v>235</v>
      </c>
      <c r="C288" s="98"/>
      <c r="D288" s="29">
        <v>80000</v>
      </c>
    </row>
    <row r="289" spans="1:5" s="26" customFormat="1" ht="23.25" customHeight="1">
      <c r="A289" s="43"/>
      <c r="B289" s="109" t="s">
        <v>88</v>
      </c>
      <c r="C289" s="109"/>
      <c r="D289" s="24">
        <f>D288+D290+D291+D292+D293+D294+D296+D298+D299</f>
        <v>80000</v>
      </c>
      <c r="E289" s="27"/>
    </row>
    <row r="290" spans="1:5" s="26" customFormat="1" ht="39" customHeight="1">
      <c r="A290" s="43"/>
      <c r="B290" s="89"/>
      <c r="C290" s="89"/>
      <c r="D290" s="29"/>
      <c r="E290" s="27"/>
    </row>
    <row r="291" spans="1:5" s="26" customFormat="1" ht="42" customHeight="1">
      <c r="A291" s="43"/>
      <c r="B291" s="89"/>
      <c r="C291" s="89"/>
      <c r="D291" s="29"/>
      <c r="E291" s="27"/>
    </row>
    <row r="292" spans="1:5" s="26" customFormat="1" ht="18.75" hidden="1">
      <c r="A292" s="43"/>
      <c r="B292" s="94"/>
      <c r="C292" s="94"/>
      <c r="D292" s="29"/>
      <c r="E292" s="27"/>
    </row>
    <row r="293" spans="1:5" s="26" customFormat="1" ht="15.75" customHeight="1" hidden="1">
      <c r="A293" s="103"/>
      <c r="B293" s="97"/>
      <c r="C293" s="98"/>
      <c r="D293" s="29"/>
      <c r="E293" s="27"/>
    </row>
    <row r="294" spans="1:5" s="26" customFormat="1" ht="15.75" customHeight="1" hidden="1">
      <c r="A294" s="104"/>
      <c r="B294" s="97"/>
      <c r="C294" s="98"/>
      <c r="D294" s="29"/>
      <c r="E294" s="27"/>
    </row>
    <row r="295" spans="1:5" s="26" customFormat="1" ht="15.75" customHeight="1" hidden="1">
      <c r="A295" s="104"/>
      <c r="B295" s="97"/>
      <c r="C295" s="98"/>
      <c r="D295" s="29"/>
      <c r="E295" s="27"/>
    </row>
    <row r="296" spans="1:5" s="26" customFormat="1" ht="15.75" customHeight="1" hidden="1">
      <c r="A296" s="105"/>
      <c r="B296" s="22"/>
      <c r="C296" s="22"/>
      <c r="D296" s="29"/>
      <c r="E296" s="27"/>
    </row>
    <row r="297" spans="1:5" s="26" customFormat="1" ht="15.75" customHeight="1" hidden="1">
      <c r="A297" s="22"/>
      <c r="D297" s="31"/>
      <c r="E297" s="27"/>
    </row>
    <row r="298" spans="1:4" ht="15.75" customHeight="1" hidden="1">
      <c r="A298" s="61"/>
      <c r="B298" s="94"/>
      <c r="C298" s="94"/>
      <c r="D298" s="62"/>
    </row>
    <row r="299" spans="1:4" ht="15.75" customHeight="1" hidden="1">
      <c r="A299" s="21"/>
      <c r="B299" s="97"/>
      <c r="C299" s="98"/>
      <c r="D299" s="62"/>
    </row>
    <row r="300" spans="1:8" s="30" customFormat="1" ht="18.75" hidden="1">
      <c r="A300" s="61"/>
      <c r="B300" s="89"/>
      <c r="C300" s="89"/>
      <c r="D300" s="62"/>
      <c r="F300" s="22"/>
      <c r="G300" s="22"/>
      <c r="H300" s="22"/>
    </row>
    <row r="301" spans="1:8" s="30" customFormat="1" ht="18.75" hidden="1">
      <c r="A301" s="22"/>
      <c r="B301" s="22"/>
      <c r="C301" s="22"/>
      <c r="D301" s="31"/>
      <c r="F301" s="22"/>
      <c r="G301" s="22"/>
      <c r="H301" s="22"/>
    </row>
    <row r="302" spans="1:8" s="30" customFormat="1" ht="18.75" hidden="1">
      <c r="A302" s="22"/>
      <c r="B302" s="22"/>
      <c r="C302" s="22"/>
      <c r="D302" s="31"/>
      <c r="F302" s="22"/>
      <c r="G302" s="22"/>
      <c r="H302" s="22"/>
    </row>
    <row r="303" spans="1:8" s="30" customFormat="1" ht="18.75" hidden="1">
      <c r="A303" s="21"/>
      <c r="B303" s="97"/>
      <c r="C303" s="98"/>
      <c r="D303" s="62"/>
      <c r="F303" s="22"/>
      <c r="G303" s="22"/>
      <c r="H303" s="22"/>
    </row>
  </sheetData>
  <sheetProtection/>
  <mergeCells count="198">
    <mergeCell ref="B303:C303"/>
    <mergeCell ref="B252:C252"/>
    <mergeCell ref="B288:C288"/>
    <mergeCell ref="B289:C289"/>
    <mergeCell ref="B290:C290"/>
    <mergeCell ref="B291:C291"/>
    <mergeCell ref="B292:C292"/>
    <mergeCell ref="B285:C285"/>
    <mergeCell ref="B286:C286"/>
    <mergeCell ref="B287:C287"/>
    <mergeCell ref="B298:C298"/>
    <mergeCell ref="B299:C299"/>
    <mergeCell ref="B300:C300"/>
    <mergeCell ref="B278:C278"/>
    <mergeCell ref="B279:C279"/>
    <mergeCell ref="B280:C280"/>
    <mergeCell ref="A293:A296"/>
    <mergeCell ref="B293:C293"/>
    <mergeCell ref="B294:C294"/>
    <mergeCell ref="B295:C295"/>
    <mergeCell ref="B282:C282"/>
    <mergeCell ref="B283:C283"/>
    <mergeCell ref="B284:C284"/>
    <mergeCell ref="B281:C281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A260:A274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A253:A259"/>
    <mergeCell ref="B253:C253"/>
    <mergeCell ref="B254:C254"/>
    <mergeCell ref="B255:C255"/>
    <mergeCell ref="B256:C256"/>
    <mergeCell ref="B257:C257"/>
    <mergeCell ref="B258:C258"/>
    <mergeCell ref="B259:C259"/>
    <mergeCell ref="B244:C244"/>
    <mergeCell ref="B245:C245"/>
    <mergeCell ref="B246:C246"/>
    <mergeCell ref="B247:C247"/>
    <mergeCell ref="A248:A252"/>
    <mergeCell ref="B248:C248"/>
    <mergeCell ref="B249:C249"/>
    <mergeCell ref="B250:C250"/>
    <mergeCell ref="B251:C251"/>
    <mergeCell ref="B235:C235"/>
    <mergeCell ref="A236:A247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A227:A229"/>
    <mergeCell ref="B227:C227"/>
    <mergeCell ref="B228:C228"/>
    <mergeCell ref="B229:C229"/>
    <mergeCell ref="A230:A235"/>
    <mergeCell ref="B230:C230"/>
    <mergeCell ref="B231:C231"/>
    <mergeCell ref="B232:C232"/>
    <mergeCell ref="B233:C233"/>
    <mergeCell ref="B234:C234"/>
    <mergeCell ref="A218:A226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A213:A217"/>
    <mergeCell ref="B213:C213"/>
    <mergeCell ref="B214:C214"/>
    <mergeCell ref="B215:C215"/>
    <mergeCell ref="B216:C216"/>
    <mergeCell ref="B217:C217"/>
    <mergeCell ref="A207:A212"/>
    <mergeCell ref="B207:C207"/>
    <mergeCell ref="B208:C208"/>
    <mergeCell ref="B209:C209"/>
    <mergeCell ref="B210:C210"/>
    <mergeCell ref="B211:C211"/>
    <mergeCell ref="B212:C212"/>
    <mergeCell ref="A202:A206"/>
    <mergeCell ref="B202:C202"/>
    <mergeCell ref="B203:C203"/>
    <mergeCell ref="B204:C204"/>
    <mergeCell ref="B205:C205"/>
    <mergeCell ref="B206:C206"/>
    <mergeCell ref="A196:A201"/>
    <mergeCell ref="B196:C196"/>
    <mergeCell ref="B197:C197"/>
    <mergeCell ref="B198:C198"/>
    <mergeCell ref="B199:C199"/>
    <mergeCell ref="B200:C200"/>
    <mergeCell ref="B201:C201"/>
    <mergeCell ref="A191:A195"/>
    <mergeCell ref="B191:C191"/>
    <mergeCell ref="B192:C192"/>
    <mergeCell ref="B193:C193"/>
    <mergeCell ref="B194:C194"/>
    <mergeCell ref="B195:C195"/>
    <mergeCell ref="A186:A190"/>
    <mergeCell ref="B186:C186"/>
    <mergeCell ref="B187:C187"/>
    <mergeCell ref="B188:C188"/>
    <mergeCell ref="B189:C189"/>
    <mergeCell ref="B190:C190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46:C46"/>
    <mergeCell ref="B47:C47"/>
    <mergeCell ref="B48:C48"/>
    <mergeCell ref="B49:C49"/>
    <mergeCell ref="B50:C50"/>
    <mergeCell ref="B71:C71"/>
    <mergeCell ref="B40:C40"/>
    <mergeCell ref="B41:C41"/>
    <mergeCell ref="B42:C42"/>
    <mergeCell ref="B43:C43"/>
    <mergeCell ref="B44:C44"/>
    <mergeCell ref="B45:C45"/>
    <mergeCell ref="B14:C14"/>
    <mergeCell ref="B35:C35"/>
    <mergeCell ref="B36:C36"/>
    <mergeCell ref="B37:C37"/>
    <mergeCell ref="B38:C38"/>
    <mergeCell ref="B39:C39"/>
    <mergeCell ref="A8:C8"/>
    <mergeCell ref="A9:C9"/>
    <mergeCell ref="A10:C10"/>
    <mergeCell ref="A11:C11"/>
    <mergeCell ref="A12:D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7" bottom="0.31" header="0.43" footer="0.5"/>
  <pageSetup fitToHeight="2" horizontalDpi="600" verticalDpi="600" orientation="portrait" paperSize="9" scale="70" r:id="rId1"/>
  <rowBreaks count="2" manualBreakCount="2">
    <brk id="206" max="4" man="1"/>
    <brk id="2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view="pageBreakPreview" zoomScale="70" zoomScaleSheetLayoutView="70" workbookViewId="0" topLeftCell="A179">
      <selection activeCell="A285" sqref="A285:IV286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82" t="s">
        <v>210</v>
      </c>
      <c r="B1" s="82"/>
      <c r="C1" s="82"/>
      <c r="D1" s="82"/>
      <c r="E1" s="82"/>
    </row>
    <row r="2" spans="1:5" ht="26.25" customHeight="1" hidden="1">
      <c r="A2" s="83" t="s">
        <v>220</v>
      </c>
      <c r="B2" s="83"/>
      <c r="C2" s="83"/>
      <c r="D2" s="84"/>
      <c r="E2" s="23"/>
    </row>
    <row r="3" spans="1:5" ht="21.75" customHeight="1">
      <c r="A3" s="33" t="s">
        <v>119</v>
      </c>
      <c r="B3" s="33"/>
      <c r="C3" s="33"/>
      <c r="D3" s="34" t="s">
        <v>24</v>
      </c>
      <c r="E3" s="23"/>
    </row>
    <row r="4" spans="1:5" ht="23.25" customHeight="1">
      <c r="A4" s="85" t="s">
        <v>211</v>
      </c>
      <c r="B4" s="85"/>
      <c r="C4" s="85"/>
      <c r="D4" s="64">
        <v>1154067.33</v>
      </c>
      <c r="E4" s="23"/>
    </row>
    <row r="5" spans="1:5" ht="23.25" customHeight="1" hidden="1">
      <c r="A5" s="85" t="s">
        <v>126</v>
      </c>
      <c r="B5" s="85"/>
      <c r="C5" s="85"/>
      <c r="D5" s="64"/>
      <c r="E5" s="23"/>
    </row>
    <row r="6" spans="1:5" ht="23.25" customHeight="1">
      <c r="A6" s="85" t="s">
        <v>212</v>
      </c>
      <c r="B6" s="85"/>
      <c r="C6" s="85"/>
      <c r="D6" s="45">
        <f>D8+D9+D10</f>
        <v>1840765.87</v>
      </c>
      <c r="E6" s="23"/>
    </row>
    <row r="7" spans="1:5" ht="23.25" customHeight="1">
      <c r="A7" s="86" t="s">
        <v>122</v>
      </c>
      <c r="B7" s="86"/>
      <c r="C7" s="86"/>
      <c r="D7" s="24"/>
      <c r="E7" s="23"/>
    </row>
    <row r="8" spans="1:5" ht="23.25" customHeight="1">
      <c r="A8" s="86" t="s">
        <v>108</v>
      </c>
      <c r="B8" s="86"/>
      <c r="C8" s="86"/>
      <c r="D8" s="24"/>
      <c r="E8" s="23"/>
    </row>
    <row r="9" spans="1:5" ht="21.75" customHeight="1">
      <c r="A9" s="86" t="s">
        <v>61</v>
      </c>
      <c r="B9" s="86"/>
      <c r="C9" s="86"/>
      <c r="D9" s="79">
        <v>1840765.87</v>
      </c>
      <c r="E9" s="23"/>
    </row>
    <row r="10" spans="1:5" ht="22.5" customHeight="1">
      <c r="A10" s="87" t="s">
        <v>62</v>
      </c>
      <c r="B10" s="87"/>
      <c r="C10" s="87"/>
      <c r="D10" s="80"/>
      <c r="E10" s="23"/>
    </row>
    <row r="11" spans="1:5" ht="23.25" customHeight="1">
      <c r="A11" s="85" t="s">
        <v>213</v>
      </c>
      <c r="B11" s="85"/>
      <c r="C11" s="85"/>
      <c r="D11" s="45">
        <f>D4+D6-D7-D5</f>
        <v>2994833.2</v>
      </c>
      <c r="E11" s="23"/>
    </row>
    <row r="12" spans="1:5" ht="18.75" customHeight="1">
      <c r="A12" s="88" t="s">
        <v>70</v>
      </c>
      <c r="B12" s="88"/>
      <c r="C12" s="88"/>
      <c r="D12" s="88"/>
      <c r="E12" s="23"/>
    </row>
    <row r="13" spans="1:6" s="25" customFormat="1" ht="24.75" customHeight="1">
      <c r="A13" s="46" t="s">
        <v>53</v>
      </c>
      <c r="B13" s="88" t="s">
        <v>54</v>
      </c>
      <c r="C13" s="88"/>
      <c r="D13" s="47">
        <f>D14+D35+D41+D49+D154+D155+D156+D158+D157</f>
        <v>139153.59999999998</v>
      </c>
      <c r="E13" s="75"/>
      <c r="F13" s="53"/>
    </row>
    <row r="14" spans="1:5" s="25" customFormat="1" ht="26.25" customHeight="1">
      <c r="A14" s="43" t="s">
        <v>55</v>
      </c>
      <c r="B14" s="89" t="s">
        <v>214</v>
      </c>
      <c r="C14" s="89"/>
      <c r="D14" s="37">
        <f>D15+D16+D17+D18+D19+D20+D21+D22+D23+D24+D25+D26+D27+D28+D29+D30+D31+D32+D33+D34</f>
        <v>35842.76</v>
      </c>
      <c r="E14" s="75"/>
    </row>
    <row r="15" spans="1:5" s="25" customFormat="1" ht="21" customHeight="1" hidden="1">
      <c r="A15" s="48"/>
      <c r="B15" s="42"/>
      <c r="C15" s="41" t="s">
        <v>73</v>
      </c>
      <c r="D15" s="39"/>
      <c r="E15" s="75"/>
    </row>
    <row r="16" spans="1:5" s="25" customFormat="1" ht="21" customHeight="1" hidden="1">
      <c r="A16" s="48"/>
      <c r="B16" s="42"/>
      <c r="C16" s="41" t="s">
        <v>94</v>
      </c>
      <c r="D16" s="40"/>
      <c r="E16" s="75"/>
    </row>
    <row r="17" spans="1:5" s="32" customFormat="1" ht="22.5" customHeight="1" hidden="1">
      <c r="A17" s="48"/>
      <c r="B17" s="42"/>
      <c r="C17" s="41" t="s">
        <v>59</v>
      </c>
      <c r="D17" s="40"/>
      <c r="E17" s="76"/>
    </row>
    <row r="18" spans="1:5" s="32" customFormat="1" ht="22.5" customHeight="1">
      <c r="A18" s="48"/>
      <c r="B18" s="42"/>
      <c r="C18" s="41" t="s">
        <v>30</v>
      </c>
      <c r="D18" s="40">
        <v>34506.76</v>
      </c>
      <c r="E18" s="76"/>
    </row>
    <row r="19" spans="1:5" s="32" customFormat="1" ht="22.5" customHeight="1" hidden="1">
      <c r="A19" s="48"/>
      <c r="B19" s="42"/>
      <c r="C19" s="41" t="s">
        <v>74</v>
      </c>
      <c r="D19" s="40"/>
      <c r="E19" s="76"/>
    </row>
    <row r="20" spans="1:5" s="32" customFormat="1" ht="22.5" customHeight="1" hidden="1">
      <c r="A20" s="48"/>
      <c r="B20" s="42"/>
      <c r="C20" s="41" t="s">
        <v>110</v>
      </c>
      <c r="D20" s="40"/>
      <c r="E20" s="76"/>
    </row>
    <row r="21" spans="1:5" s="32" customFormat="1" ht="24.75" customHeight="1" hidden="1">
      <c r="A21" s="48"/>
      <c r="B21" s="42"/>
      <c r="C21" s="41" t="s">
        <v>75</v>
      </c>
      <c r="D21" s="40"/>
      <c r="E21" s="76"/>
    </row>
    <row r="22" spans="1:5" s="32" customFormat="1" ht="18.75" customHeight="1" hidden="1">
      <c r="A22" s="48"/>
      <c r="B22" s="42"/>
      <c r="C22" s="41" t="s">
        <v>15</v>
      </c>
      <c r="D22" s="40"/>
      <c r="E22" s="76"/>
    </row>
    <row r="23" spans="1:5" s="32" customFormat="1" ht="22.5" customHeight="1" hidden="1">
      <c r="A23" s="48"/>
      <c r="B23" s="42"/>
      <c r="C23" s="41" t="s">
        <v>84</v>
      </c>
      <c r="D23" s="65"/>
      <c r="E23" s="76"/>
    </row>
    <row r="24" spans="1:5" s="32" customFormat="1" ht="22.5" customHeight="1" hidden="1">
      <c r="A24" s="48"/>
      <c r="B24" s="42"/>
      <c r="C24" s="41" t="s">
        <v>18</v>
      </c>
      <c r="D24" s="65"/>
      <c r="E24" s="76"/>
    </row>
    <row r="25" spans="1:5" s="32" customFormat="1" ht="22.5" customHeight="1" hidden="1">
      <c r="A25" s="48"/>
      <c r="B25" s="42"/>
      <c r="C25" s="41" t="s">
        <v>31</v>
      </c>
      <c r="D25" s="65"/>
      <c r="E25" s="76"/>
    </row>
    <row r="26" spans="1:5" s="32" customFormat="1" ht="22.5" customHeight="1" hidden="1">
      <c r="A26" s="48"/>
      <c r="B26" s="42"/>
      <c r="C26" s="41" t="s">
        <v>65</v>
      </c>
      <c r="D26" s="65"/>
      <c r="E26" s="76"/>
    </row>
    <row r="27" spans="1:5" s="32" customFormat="1" ht="22.5" customHeight="1">
      <c r="A27" s="48"/>
      <c r="B27" s="42"/>
      <c r="C27" s="41" t="s">
        <v>45</v>
      </c>
      <c r="D27" s="65">
        <v>1336</v>
      </c>
      <c r="E27" s="76"/>
    </row>
    <row r="28" spans="1:5" s="32" customFormat="1" ht="21" customHeight="1" hidden="1">
      <c r="A28" s="48"/>
      <c r="B28" s="42"/>
      <c r="C28" s="41" t="s">
        <v>69</v>
      </c>
      <c r="D28" s="65"/>
      <c r="E28" s="76"/>
    </row>
    <row r="29" spans="1:5" s="32" customFormat="1" ht="21" customHeight="1" hidden="1">
      <c r="A29" s="48"/>
      <c r="B29" s="42"/>
      <c r="C29" s="41" t="s">
        <v>66</v>
      </c>
      <c r="D29" s="65"/>
      <c r="E29" s="76"/>
    </row>
    <row r="30" spans="1:5" s="32" customFormat="1" ht="21" customHeight="1" hidden="1">
      <c r="A30" s="48"/>
      <c r="B30" s="42"/>
      <c r="C30" s="41" t="s">
        <v>76</v>
      </c>
      <c r="D30" s="65"/>
      <c r="E30" s="76"/>
    </row>
    <row r="31" spans="1:5" s="32" customFormat="1" ht="21" customHeight="1" hidden="1">
      <c r="A31" s="48"/>
      <c r="B31" s="42"/>
      <c r="C31" s="41" t="s">
        <v>86</v>
      </c>
      <c r="D31" s="65"/>
      <c r="E31" s="76"/>
    </row>
    <row r="32" spans="1:5" s="32" customFormat="1" ht="21" customHeight="1" hidden="1">
      <c r="A32" s="48"/>
      <c r="B32" s="42"/>
      <c r="C32" s="41" t="s">
        <v>89</v>
      </c>
      <c r="D32" s="65"/>
      <c r="E32" s="76"/>
    </row>
    <row r="33" spans="1:5" s="32" customFormat="1" ht="24" customHeight="1" hidden="1">
      <c r="A33" s="48"/>
      <c r="B33" s="42"/>
      <c r="C33" s="41" t="s">
        <v>120</v>
      </c>
      <c r="D33" s="66"/>
      <c r="E33" s="76"/>
    </row>
    <row r="34" spans="1:5" s="32" customFormat="1" ht="21" customHeight="1" hidden="1">
      <c r="A34" s="48"/>
      <c r="B34" s="42"/>
      <c r="C34" s="41" t="s">
        <v>60</v>
      </c>
      <c r="D34" s="65"/>
      <c r="E34" s="76"/>
    </row>
    <row r="35" spans="1:5" s="32" customFormat="1" ht="23.25" customHeight="1">
      <c r="A35" s="43" t="s">
        <v>8</v>
      </c>
      <c r="B35" s="90" t="s">
        <v>67</v>
      </c>
      <c r="C35" s="90"/>
      <c r="D35" s="67">
        <f>SUM(D36:D40)</f>
        <v>0</v>
      </c>
      <c r="E35" s="76"/>
    </row>
    <row r="36" spans="1:5" s="32" customFormat="1" ht="22.5" customHeight="1">
      <c r="A36" s="43"/>
      <c r="B36" s="91" t="s">
        <v>68</v>
      </c>
      <c r="C36" s="91"/>
      <c r="D36" s="68"/>
      <c r="E36" s="76"/>
    </row>
    <row r="37" spans="1:5" s="25" customFormat="1" ht="24" customHeight="1" hidden="1">
      <c r="A37" s="43"/>
      <c r="B37" s="91" t="s">
        <v>15</v>
      </c>
      <c r="C37" s="91"/>
      <c r="D37" s="68"/>
      <c r="E37" s="75"/>
    </row>
    <row r="38" spans="1:5" s="25" customFormat="1" ht="24" customHeight="1" hidden="1">
      <c r="A38" s="43"/>
      <c r="B38" s="91" t="s">
        <v>90</v>
      </c>
      <c r="C38" s="91"/>
      <c r="D38" s="69"/>
      <c r="E38" s="75"/>
    </row>
    <row r="39" spans="1:5" s="25" customFormat="1" ht="24" customHeight="1" hidden="1">
      <c r="A39" s="43"/>
      <c r="B39" s="91" t="s">
        <v>91</v>
      </c>
      <c r="C39" s="91"/>
      <c r="D39" s="68"/>
      <c r="E39" s="75"/>
    </row>
    <row r="40" spans="1:5" s="25" customFormat="1" ht="19.5" customHeight="1" hidden="1">
      <c r="A40" s="43"/>
      <c r="B40" s="91"/>
      <c r="C40" s="91"/>
      <c r="D40" s="68"/>
      <c r="E40" s="75"/>
    </row>
    <row r="41" spans="1:5" s="25" customFormat="1" ht="24" customHeight="1">
      <c r="A41" s="43" t="s">
        <v>10</v>
      </c>
      <c r="B41" s="92" t="s">
        <v>67</v>
      </c>
      <c r="C41" s="92"/>
      <c r="D41" s="70">
        <f>SUM(D42:D48)</f>
        <v>2475</v>
      </c>
      <c r="E41" s="75"/>
    </row>
    <row r="42" spans="1:5" s="25" customFormat="1" ht="24" customHeight="1" hidden="1">
      <c r="A42" s="43"/>
      <c r="B42" s="91" t="s">
        <v>63</v>
      </c>
      <c r="C42" s="91"/>
      <c r="D42" s="68"/>
      <c r="E42" s="75"/>
    </row>
    <row r="43" spans="1:5" s="25" customFormat="1" ht="24" customHeight="1" hidden="1">
      <c r="A43" s="43"/>
      <c r="B43" s="91" t="s">
        <v>83</v>
      </c>
      <c r="C43" s="91"/>
      <c r="D43" s="68"/>
      <c r="E43" s="75"/>
    </row>
    <row r="44" spans="1:5" s="25" customFormat="1" ht="19.5">
      <c r="A44" s="43"/>
      <c r="B44" s="91" t="s">
        <v>84</v>
      </c>
      <c r="C44" s="91"/>
      <c r="D44" s="68">
        <v>2475</v>
      </c>
      <c r="E44" s="75"/>
    </row>
    <row r="45" spans="1:5" s="25" customFormat="1" ht="19.5" hidden="1">
      <c r="A45" s="43"/>
      <c r="B45" s="91" t="s">
        <v>15</v>
      </c>
      <c r="C45" s="91"/>
      <c r="D45" s="68"/>
      <c r="E45" s="75"/>
    </row>
    <row r="46" spans="1:5" s="25" customFormat="1" ht="19.5" hidden="1">
      <c r="A46" s="43"/>
      <c r="B46" s="91" t="s">
        <v>31</v>
      </c>
      <c r="C46" s="91"/>
      <c r="D46" s="68"/>
      <c r="E46" s="75"/>
    </row>
    <row r="47" spans="1:5" s="25" customFormat="1" ht="24" customHeight="1" hidden="1">
      <c r="A47" s="43"/>
      <c r="B47" s="91" t="s">
        <v>68</v>
      </c>
      <c r="C47" s="91"/>
      <c r="D47" s="68"/>
      <c r="E47" s="75"/>
    </row>
    <row r="48" spans="1:5" s="25" customFormat="1" ht="24" customHeight="1" hidden="1">
      <c r="A48" s="43"/>
      <c r="B48" s="91" t="s">
        <v>74</v>
      </c>
      <c r="C48" s="91"/>
      <c r="D48" s="68"/>
      <c r="E48" s="75"/>
    </row>
    <row r="49" spans="1:5" s="25" customFormat="1" ht="24" customHeight="1">
      <c r="A49" s="21" t="s">
        <v>25</v>
      </c>
      <c r="B49" s="92" t="s">
        <v>26</v>
      </c>
      <c r="C49" s="92"/>
      <c r="D49" s="60">
        <f>D50+D71+D93+D114+D133+D152</f>
        <v>80011.79</v>
      </c>
      <c r="E49" s="75"/>
    </row>
    <row r="50" spans="1:5" s="25" customFormat="1" ht="18" customHeight="1">
      <c r="A50" s="21"/>
      <c r="B50" s="92" t="s">
        <v>72</v>
      </c>
      <c r="C50" s="92"/>
      <c r="D50" s="71">
        <f>SUM(D51:D70)</f>
        <v>0</v>
      </c>
      <c r="E50" s="75"/>
    </row>
    <row r="51" spans="1:5" s="25" customFormat="1" ht="27" customHeight="1" hidden="1">
      <c r="A51" s="48"/>
      <c r="B51" s="49"/>
      <c r="C51" s="41" t="s">
        <v>14</v>
      </c>
      <c r="D51" s="72"/>
      <c r="E51" s="75"/>
    </row>
    <row r="52" spans="1:5" s="32" customFormat="1" ht="21" customHeight="1" hidden="1">
      <c r="A52" s="48"/>
      <c r="B52" s="49"/>
      <c r="C52" s="41" t="s">
        <v>59</v>
      </c>
      <c r="D52" s="72"/>
      <c r="E52" s="76"/>
    </row>
    <row r="53" spans="1:5" s="32" customFormat="1" ht="21" customHeight="1" hidden="1">
      <c r="A53" s="48"/>
      <c r="B53" s="49"/>
      <c r="C53" s="41" t="s">
        <v>30</v>
      </c>
      <c r="D53" s="72"/>
      <c r="E53" s="76"/>
    </row>
    <row r="54" spans="1:5" s="32" customFormat="1" ht="21" customHeight="1" hidden="1">
      <c r="A54" s="48"/>
      <c r="B54" s="49"/>
      <c r="C54" s="41" t="s">
        <v>74</v>
      </c>
      <c r="D54" s="72"/>
      <c r="E54" s="76"/>
    </row>
    <row r="55" spans="1:5" s="32" customFormat="1" ht="21" customHeight="1" hidden="1">
      <c r="A55" s="48"/>
      <c r="B55" s="49"/>
      <c r="C55" s="41" t="s">
        <v>63</v>
      </c>
      <c r="D55" s="72"/>
      <c r="E55" s="76"/>
    </row>
    <row r="56" spans="1:5" s="32" customFormat="1" ht="21" customHeight="1" hidden="1">
      <c r="A56" s="48"/>
      <c r="B56" s="49"/>
      <c r="C56" s="41" t="s">
        <v>75</v>
      </c>
      <c r="D56" s="72"/>
      <c r="E56" s="76"/>
    </row>
    <row r="57" spans="1:5" s="32" customFormat="1" ht="21" customHeight="1" hidden="1">
      <c r="A57" s="48"/>
      <c r="B57" s="49"/>
      <c r="C57" s="41" t="s">
        <v>15</v>
      </c>
      <c r="D57" s="72"/>
      <c r="E57" s="76"/>
    </row>
    <row r="58" spans="1:5" s="32" customFormat="1" ht="23.25" customHeight="1" hidden="1">
      <c r="A58" s="48"/>
      <c r="B58" s="49"/>
      <c r="C58" s="41" t="s">
        <v>64</v>
      </c>
      <c r="D58" s="72"/>
      <c r="E58" s="76"/>
    </row>
    <row r="59" spans="1:5" s="32" customFormat="1" ht="21" customHeight="1" hidden="1">
      <c r="A59" s="48"/>
      <c r="B59" s="49"/>
      <c r="C59" s="41" t="s">
        <v>18</v>
      </c>
      <c r="D59" s="72"/>
      <c r="E59" s="76"/>
    </row>
    <row r="60" spans="1:5" s="32" customFormat="1" ht="21" customHeight="1" hidden="1">
      <c r="A60" s="48"/>
      <c r="B60" s="49"/>
      <c r="C60" s="41" t="s">
        <v>31</v>
      </c>
      <c r="D60" s="72"/>
      <c r="E60" s="76"/>
    </row>
    <row r="61" spans="1:5" s="32" customFormat="1" ht="21" customHeight="1" hidden="1">
      <c r="A61" s="48"/>
      <c r="B61" s="49"/>
      <c r="C61" s="41" t="s">
        <v>65</v>
      </c>
      <c r="D61" s="72"/>
      <c r="E61" s="76"/>
    </row>
    <row r="62" spans="1:5" s="32" customFormat="1" ht="21" customHeight="1" hidden="1">
      <c r="A62" s="48"/>
      <c r="B62" s="49"/>
      <c r="C62" s="41" t="s">
        <v>45</v>
      </c>
      <c r="D62" s="72"/>
      <c r="E62" s="76"/>
    </row>
    <row r="63" spans="1:5" s="32" customFormat="1" ht="21" customHeight="1" hidden="1">
      <c r="A63" s="48"/>
      <c r="B63" s="49"/>
      <c r="C63" s="41" t="s">
        <v>69</v>
      </c>
      <c r="D63" s="73"/>
      <c r="E63" s="76"/>
    </row>
    <row r="64" spans="1:5" s="32" customFormat="1" ht="21" customHeight="1" hidden="1">
      <c r="A64" s="48"/>
      <c r="B64" s="49"/>
      <c r="C64" s="41" t="s">
        <v>86</v>
      </c>
      <c r="D64" s="65"/>
      <c r="E64" s="76"/>
    </row>
    <row r="65" spans="1:5" s="32" customFormat="1" ht="21" customHeight="1" hidden="1">
      <c r="A65" s="48"/>
      <c r="B65" s="49"/>
      <c r="C65" s="41" t="s">
        <v>66</v>
      </c>
      <c r="D65" s="65"/>
      <c r="E65" s="76"/>
    </row>
    <row r="66" spans="1:5" s="32" customFormat="1" ht="21" customHeight="1" hidden="1">
      <c r="A66" s="48"/>
      <c r="B66" s="49"/>
      <c r="C66" s="41" t="s">
        <v>76</v>
      </c>
      <c r="D66" s="73"/>
      <c r="E66" s="76"/>
    </row>
    <row r="67" spans="1:5" s="32" customFormat="1" ht="21" customHeight="1" hidden="1">
      <c r="A67" s="48"/>
      <c r="B67" s="49"/>
      <c r="C67" s="41" t="s">
        <v>89</v>
      </c>
      <c r="D67" s="65"/>
      <c r="E67" s="76"/>
    </row>
    <row r="68" spans="1:5" s="32" customFormat="1" ht="21" customHeight="1" hidden="1">
      <c r="A68" s="48"/>
      <c r="B68" s="49"/>
      <c r="C68" s="41" t="s">
        <v>0</v>
      </c>
      <c r="D68" s="65"/>
      <c r="E68" s="76"/>
    </row>
    <row r="69" spans="1:5" s="32" customFormat="1" ht="22.5" customHeight="1" hidden="1">
      <c r="A69" s="48"/>
      <c r="B69" s="49"/>
      <c r="C69" s="41" t="s">
        <v>60</v>
      </c>
      <c r="D69" s="72"/>
      <c r="E69" s="76"/>
    </row>
    <row r="70" spans="1:5" s="32" customFormat="1" ht="19.5" customHeight="1" hidden="1">
      <c r="A70" s="48"/>
      <c r="B70" s="49"/>
      <c r="C70" s="41" t="s">
        <v>100</v>
      </c>
      <c r="D70" s="72"/>
      <c r="E70" s="76"/>
    </row>
    <row r="71" spans="1:5" s="32" customFormat="1" ht="20.25" customHeight="1">
      <c r="A71" s="21"/>
      <c r="B71" s="92" t="s">
        <v>1</v>
      </c>
      <c r="C71" s="92"/>
      <c r="D71" s="71">
        <f>SUM(D72:D92)</f>
        <v>66858.67</v>
      </c>
      <c r="E71" s="76"/>
    </row>
    <row r="72" spans="1:5" s="25" customFormat="1" ht="21" customHeight="1" hidden="1">
      <c r="A72" s="48"/>
      <c r="B72" s="41"/>
      <c r="C72" s="41" t="s">
        <v>14</v>
      </c>
      <c r="D72" s="72"/>
      <c r="E72" s="75"/>
    </row>
    <row r="73" spans="1:5" s="32" customFormat="1" ht="19.5" customHeight="1" hidden="1">
      <c r="A73" s="48"/>
      <c r="B73" s="41"/>
      <c r="C73" s="41" t="s">
        <v>59</v>
      </c>
      <c r="D73" s="72"/>
      <c r="E73" s="76"/>
    </row>
    <row r="74" spans="1:5" s="32" customFormat="1" ht="21" customHeight="1" hidden="1">
      <c r="A74" s="48"/>
      <c r="B74" s="41"/>
      <c r="C74" s="41" t="s">
        <v>30</v>
      </c>
      <c r="D74" s="72"/>
      <c r="E74" s="76"/>
    </row>
    <row r="75" spans="1:5" s="32" customFormat="1" ht="19.5" customHeight="1" hidden="1">
      <c r="A75" s="48"/>
      <c r="B75" s="41"/>
      <c r="C75" s="41" t="s">
        <v>74</v>
      </c>
      <c r="D75" s="72"/>
      <c r="E75" s="76"/>
    </row>
    <row r="76" spans="1:5" s="32" customFormat="1" ht="19.5" customHeight="1" hidden="1">
      <c r="A76" s="48"/>
      <c r="B76" s="41"/>
      <c r="C76" s="41" t="s">
        <v>63</v>
      </c>
      <c r="D76" s="72"/>
      <c r="E76" s="76"/>
    </row>
    <row r="77" spans="1:5" s="32" customFormat="1" ht="21" customHeight="1" hidden="1">
      <c r="A77" s="48"/>
      <c r="B77" s="41"/>
      <c r="C77" s="41" t="s">
        <v>75</v>
      </c>
      <c r="D77" s="72"/>
      <c r="E77" s="76"/>
    </row>
    <row r="78" spans="1:5" s="32" customFormat="1" ht="18.75" customHeight="1" hidden="1">
      <c r="A78" s="48"/>
      <c r="B78" s="41"/>
      <c r="C78" s="41" t="s">
        <v>15</v>
      </c>
      <c r="D78" s="72"/>
      <c r="E78" s="76"/>
    </row>
    <row r="79" spans="1:5" s="32" customFormat="1" ht="19.5" customHeight="1">
      <c r="A79" s="48"/>
      <c r="B79" s="41"/>
      <c r="C79" s="41" t="s">
        <v>64</v>
      </c>
      <c r="D79" s="72">
        <v>66497.49</v>
      </c>
      <c r="E79" s="76"/>
    </row>
    <row r="80" spans="1:5" s="32" customFormat="1" ht="18.75" customHeight="1" hidden="1">
      <c r="A80" s="48"/>
      <c r="B80" s="41"/>
      <c r="C80" s="41" t="s">
        <v>77</v>
      </c>
      <c r="D80" s="72"/>
      <c r="E80" s="76"/>
    </row>
    <row r="81" spans="1:5" s="32" customFormat="1" ht="19.5" customHeight="1" hidden="1">
      <c r="A81" s="48"/>
      <c r="B81" s="41"/>
      <c r="C81" s="41" t="s">
        <v>66</v>
      </c>
      <c r="D81" s="72"/>
      <c r="E81" s="76"/>
    </row>
    <row r="82" spans="1:5" s="32" customFormat="1" ht="19.5" customHeight="1" hidden="1">
      <c r="A82" s="48"/>
      <c r="B82" s="41"/>
      <c r="C82" s="41" t="s">
        <v>18</v>
      </c>
      <c r="D82" s="72"/>
      <c r="E82" s="76"/>
    </row>
    <row r="83" spans="1:5" s="32" customFormat="1" ht="19.5" customHeight="1" hidden="1">
      <c r="A83" s="48"/>
      <c r="B83" s="41"/>
      <c r="C83" s="41" t="s">
        <v>31</v>
      </c>
      <c r="D83" s="72"/>
      <c r="E83" s="76"/>
    </row>
    <row r="84" spans="1:5" s="32" customFormat="1" ht="18.75" customHeight="1" hidden="1">
      <c r="A84" s="48"/>
      <c r="B84" s="41"/>
      <c r="C84" s="41" t="s">
        <v>65</v>
      </c>
      <c r="D84" s="72"/>
      <c r="E84" s="76"/>
    </row>
    <row r="85" spans="1:5" s="32" customFormat="1" ht="19.5" customHeight="1" hidden="1">
      <c r="A85" s="48"/>
      <c r="B85" s="41"/>
      <c r="C85" s="41" t="s">
        <v>45</v>
      </c>
      <c r="D85" s="72"/>
      <c r="E85" s="76"/>
    </row>
    <row r="86" spans="1:5" s="32" customFormat="1" ht="19.5" customHeight="1" hidden="1">
      <c r="A86" s="48"/>
      <c r="B86" s="41"/>
      <c r="C86" s="41" t="s">
        <v>69</v>
      </c>
      <c r="D86" s="72"/>
      <c r="E86" s="76"/>
    </row>
    <row r="87" spans="1:5" s="32" customFormat="1" ht="19.5" customHeight="1" hidden="1">
      <c r="A87" s="48"/>
      <c r="B87" s="41"/>
      <c r="C87" s="41" t="s">
        <v>86</v>
      </c>
      <c r="D87" s="72"/>
      <c r="E87" s="76"/>
    </row>
    <row r="88" spans="1:5" s="32" customFormat="1" ht="19.5" customHeight="1" hidden="1">
      <c r="A88" s="48"/>
      <c r="B88" s="41"/>
      <c r="C88" s="41" t="s">
        <v>66</v>
      </c>
      <c r="E88" s="76"/>
    </row>
    <row r="89" spans="1:5" s="32" customFormat="1" ht="19.5" customHeight="1">
      <c r="A89" s="48"/>
      <c r="B89" s="41"/>
      <c r="C89" s="41" t="s">
        <v>76</v>
      </c>
      <c r="D89" s="72">
        <v>361.18</v>
      </c>
      <c r="E89" s="76"/>
    </row>
    <row r="90" spans="1:5" s="32" customFormat="1" ht="19.5" customHeight="1" hidden="1">
      <c r="A90" s="48"/>
      <c r="B90" s="41"/>
      <c r="C90" s="41" t="s">
        <v>77</v>
      </c>
      <c r="D90" s="72"/>
      <c r="E90" s="76"/>
    </row>
    <row r="91" spans="1:5" s="32" customFormat="1" ht="19.5" customHeight="1" hidden="1">
      <c r="A91" s="48"/>
      <c r="B91" s="41"/>
      <c r="C91" s="41" t="s">
        <v>0</v>
      </c>
      <c r="D91" s="72"/>
      <c r="E91" s="76"/>
    </row>
    <row r="92" spans="1:5" s="32" customFormat="1" ht="19.5" customHeight="1" hidden="1">
      <c r="A92" s="48"/>
      <c r="B92" s="41"/>
      <c r="C92" s="41" t="s">
        <v>60</v>
      </c>
      <c r="D92" s="72"/>
      <c r="E92" s="76"/>
    </row>
    <row r="93" spans="1:5" s="32" customFormat="1" ht="21" customHeight="1">
      <c r="A93" s="21"/>
      <c r="B93" s="92" t="s">
        <v>2</v>
      </c>
      <c r="C93" s="92"/>
      <c r="D93" s="71">
        <f>SUM(D94:D113)</f>
        <v>596.42</v>
      </c>
      <c r="E93" s="76"/>
    </row>
    <row r="94" spans="1:5" s="25" customFormat="1" ht="18.75" hidden="1">
      <c r="A94" s="48"/>
      <c r="B94" s="49"/>
      <c r="C94" s="41" t="s">
        <v>73</v>
      </c>
      <c r="D94" s="65"/>
      <c r="E94" s="75"/>
    </row>
    <row r="95" spans="1:5" s="32" customFormat="1" ht="22.5" customHeight="1" hidden="1">
      <c r="A95" s="48"/>
      <c r="B95" s="49"/>
      <c r="C95" s="41" t="s">
        <v>59</v>
      </c>
      <c r="D95" s="72"/>
      <c r="E95" s="76"/>
    </row>
    <row r="96" spans="1:5" s="32" customFormat="1" ht="22.5" customHeight="1" hidden="1">
      <c r="A96" s="48"/>
      <c r="B96" s="49"/>
      <c r="C96" s="41" t="s">
        <v>30</v>
      </c>
      <c r="D96" s="72"/>
      <c r="E96" s="76"/>
    </row>
    <row r="97" spans="1:5" s="32" customFormat="1" ht="22.5" customHeight="1" hidden="1">
      <c r="A97" s="48"/>
      <c r="B97" s="49"/>
      <c r="C97" s="41" t="s">
        <v>74</v>
      </c>
      <c r="D97" s="72"/>
      <c r="E97" s="76"/>
    </row>
    <row r="98" spans="1:5" s="32" customFormat="1" ht="23.25" customHeight="1" hidden="1">
      <c r="A98" s="48"/>
      <c r="B98" s="49"/>
      <c r="C98" s="41" t="s">
        <v>63</v>
      </c>
      <c r="D98" s="72"/>
      <c r="E98" s="76"/>
    </row>
    <row r="99" spans="1:5" s="32" customFormat="1" ht="22.5" customHeight="1" hidden="1">
      <c r="A99" s="48"/>
      <c r="B99" s="49"/>
      <c r="C99" s="41" t="s">
        <v>75</v>
      </c>
      <c r="D99" s="72"/>
      <c r="E99" s="76"/>
    </row>
    <row r="100" spans="1:5" s="32" customFormat="1" ht="22.5" customHeight="1" hidden="1">
      <c r="A100" s="48"/>
      <c r="B100" s="49"/>
      <c r="C100" s="41" t="s">
        <v>15</v>
      </c>
      <c r="D100" s="72"/>
      <c r="E100" s="76"/>
    </row>
    <row r="101" spans="1:5" s="32" customFormat="1" ht="22.5" customHeight="1">
      <c r="A101" s="48"/>
      <c r="B101" s="49"/>
      <c r="C101" s="41" t="s">
        <v>64</v>
      </c>
      <c r="D101" s="72">
        <v>596.42</v>
      </c>
      <c r="E101" s="76"/>
    </row>
    <row r="102" spans="1:5" s="32" customFormat="1" ht="22.5" customHeight="1" hidden="1">
      <c r="A102" s="48"/>
      <c r="B102" s="49"/>
      <c r="C102" s="41" t="s">
        <v>18</v>
      </c>
      <c r="D102" s="72"/>
      <c r="E102" s="76"/>
    </row>
    <row r="103" spans="1:5" s="32" customFormat="1" ht="22.5" customHeight="1" hidden="1">
      <c r="A103" s="48"/>
      <c r="B103" s="49"/>
      <c r="C103" s="41" t="s">
        <v>31</v>
      </c>
      <c r="D103" s="72"/>
      <c r="E103" s="76"/>
    </row>
    <row r="104" spans="1:5" s="32" customFormat="1" ht="22.5" customHeight="1" hidden="1">
      <c r="A104" s="48"/>
      <c r="B104" s="49"/>
      <c r="C104" s="41" t="s">
        <v>65</v>
      </c>
      <c r="D104" s="72"/>
      <c r="E104" s="76"/>
    </row>
    <row r="105" spans="1:5" s="32" customFormat="1" ht="22.5" customHeight="1" hidden="1">
      <c r="A105" s="48"/>
      <c r="B105" s="49"/>
      <c r="C105" s="41" t="s">
        <v>45</v>
      </c>
      <c r="D105" s="72"/>
      <c r="E105" s="76"/>
    </row>
    <row r="106" spans="1:5" s="32" customFormat="1" ht="24" customHeight="1" hidden="1">
      <c r="A106" s="48"/>
      <c r="B106" s="49"/>
      <c r="C106" s="41" t="s">
        <v>69</v>
      </c>
      <c r="D106" s="72"/>
      <c r="E106" s="76"/>
    </row>
    <row r="107" spans="1:5" s="32" customFormat="1" ht="22.5" customHeight="1" hidden="1">
      <c r="A107" s="48"/>
      <c r="B107" s="49"/>
      <c r="C107" s="41" t="s">
        <v>86</v>
      </c>
      <c r="D107" s="72"/>
      <c r="E107" s="76"/>
    </row>
    <row r="108" spans="1:5" s="32" customFormat="1" ht="22.5" customHeight="1" hidden="1">
      <c r="A108" s="48"/>
      <c r="B108" s="49"/>
      <c r="C108" s="41" t="s">
        <v>66</v>
      </c>
      <c r="E108" s="76"/>
    </row>
    <row r="109" spans="1:5" s="32" customFormat="1" ht="28.5" customHeight="1" hidden="1">
      <c r="A109" s="48"/>
      <c r="B109" s="49"/>
      <c r="C109" s="41" t="s">
        <v>76</v>
      </c>
      <c r="D109" s="72"/>
      <c r="E109" s="76"/>
    </row>
    <row r="110" spans="1:5" s="32" customFormat="1" ht="22.5" customHeight="1" hidden="1">
      <c r="A110" s="48"/>
      <c r="B110" s="49"/>
      <c r="C110" s="41" t="s">
        <v>86</v>
      </c>
      <c r="D110" s="72"/>
      <c r="E110" s="76"/>
    </row>
    <row r="111" spans="1:5" s="32" customFormat="1" ht="22.5" customHeight="1" hidden="1">
      <c r="A111" s="48"/>
      <c r="B111" s="49"/>
      <c r="C111" s="41" t="s">
        <v>77</v>
      </c>
      <c r="D111" s="72"/>
      <c r="E111" s="76"/>
    </row>
    <row r="112" spans="1:5" s="32" customFormat="1" ht="22.5" customHeight="1" hidden="1">
      <c r="A112" s="48"/>
      <c r="B112" s="49"/>
      <c r="C112" s="41" t="s">
        <v>0</v>
      </c>
      <c r="D112" s="72"/>
      <c r="E112" s="76"/>
    </row>
    <row r="113" spans="1:5" s="32" customFormat="1" ht="22.5" customHeight="1" hidden="1">
      <c r="A113" s="48"/>
      <c r="B113" s="49"/>
      <c r="C113" s="41" t="s">
        <v>60</v>
      </c>
      <c r="D113" s="72"/>
      <c r="E113" s="76"/>
    </row>
    <row r="114" spans="1:5" s="32" customFormat="1" ht="22.5" customHeight="1">
      <c r="A114" s="36"/>
      <c r="B114" s="92" t="s">
        <v>71</v>
      </c>
      <c r="C114" s="92"/>
      <c r="D114" s="71">
        <f>SUM(D115:D132)</f>
        <v>0</v>
      </c>
      <c r="E114" s="76"/>
    </row>
    <row r="115" spans="1:5" s="25" customFormat="1" ht="22.5" customHeight="1" hidden="1">
      <c r="A115" s="48"/>
      <c r="B115" s="41"/>
      <c r="C115" s="41" t="s">
        <v>73</v>
      </c>
      <c r="D115" s="72"/>
      <c r="E115" s="75"/>
    </row>
    <row r="116" spans="1:5" s="32" customFormat="1" ht="19.5" customHeight="1" hidden="1">
      <c r="A116" s="48"/>
      <c r="B116" s="41"/>
      <c r="C116" s="41" t="s">
        <v>59</v>
      </c>
      <c r="D116" s="72"/>
      <c r="E116" s="76"/>
    </row>
    <row r="117" spans="1:5" s="32" customFormat="1" ht="19.5" customHeight="1" hidden="1">
      <c r="A117" s="48"/>
      <c r="B117" s="41"/>
      <c r="C117" s="41" t="s">
        <v>30</v>
      </c>
      <c r="D117" s="72"/>
      <c r="E117" s="76"/>
    </row>
    <row r="118" spans="1:5" s="32" customFormat="1" ht="19.5" customHeight="1" hidden="1">
      <c r="A118" s="48"/>
      <c r="B118" s="41"/>
      <c r="C118" s="41" t="s">
        <v>74</v>
      </c>
      <c r="D118" s="72"/>
      <c r="E118" s="76"/>
    </row>
    <row r="119" spans="1:5" s="32" customFormat="1" ht="19.5" customHeight="1" hidden="1">
      <c r="A119" s="48"/>
      <c r="B119" s="41"/>
      <c r="C119" s="41" t="s">
        <v>63</v>
      </c>
      <c r="D119" s="72"/>
      <c r="E119" s="76"/>
    </row>
    <row r="120" spans="1:5" s="32" customFormat="1" ht="19.5" customHeight="1" hidden="1">
      <c r="A120" s="48"/>
      <c r="B120" s="41"/>
      <c r="C120" s="41" t="s">
        <v>83</v>
      </c>
      <c r="D120" s="72"/>
      <c r="E120" s="76"/>
    </row>
    <row r="121" spans="1:5" s="32" customFormat="1" ht="19.5" customHeight="1" hidden="1">
      <c r="A121" s="48"/>
      <c r="B121" s="41"/>
      <c r="C121" s="41" t="s">
        <v>15</v>
      </c>
      <c r="D121" s="72"/>
      <c r="E121" s="76"/>
    </row>
    <row r="122" spans="1:5" s="32" customFormat="1" ht="19.5" customHeight="1" hidden="1">
      <c r="A122" s="48"/>
      <c r="B122" s="41"/>
      <c r="C122" s="41" t="s">
        <v>64</v>
      </c>
      <c r="D122" s="72"/>
      <c r="E122" s="76"/>
    </row>
    <row r="123" spans="1:5" s="32" customFormat="1" ht="21" customHeight="1" hidden="1">
      <c r="A123" s="48"/>
      <c r="B123" s="41"/>
      <c r="C123" s="41" t="s">
        <v>18</v>
      </c>
      <c r="D123" s="72"/>
      <c r="E123" s="76"/>
    </row>
    <row r="124" spans="1:5" s="32" customFormat="1" ht="19.5" customHeight="1" hidden="1">
      <c r="A124" s="48"/>
      <c r="B124" s="41"/>
      <c r="C124" s="41" t="s">
        <v>31</v>
      </c>
      <c r="D124" s="72"/>
      <c r="E124" s="76"/>
    </row>
    <row r="125" spans="1:5" s="32" customFormat="1" ht="19.5" customHeight="1" hidden="1">
      <c r="A125" s="48"/>
      <c r="B125" s="41"/>
      <c r="C125" s="41" t="s">
        <v>65</v>
      </c>
      <c r="D125" s="72"/>
      <c r="E125" s="76"/>
    </row>
    <row r="126" spans="1:5" s="32" customFormat="1" ht="19.5" customHeight="1" hidden="1">
      <c r="A126" s="48"/>
      <c r="B126" s="41"/>
      <c r="C126" s="41" t="s">
        <v>45</v>
      </c>
      <c r="D126" s="72"/>
      <c r="E126" s="76"/>
    </row>
    <row r="127" spans="1:5" s="32" customFormat="1" ht="19.5" customHeight="1" hidden="1">
      <c r="A127" s="48"/>
      <c r="B127" s="41"/>
      <c r="C127" s="41" t="s">
        <v>69</v>
      </c>
      <c r="D127" s="72"/>
      <c r="E127" s="76"/>
    </row>
    <row r="128" spans="1:5" s="32" customFormat="1" ht="21" customHeight="1" hidden="1">
      <c r="A128" s="48"/>
      <c r="B128" s="41"/>
      <c r="C128" s="41" t="s">
        <v>86</v>
      </c>
      <c r="D128" s="72"/>
      <c r="E128" s="76"/>
    </row>
    <row r="129" spans="1:7" s="32" customFormat="1" ht="18.75" customHeight="1" hidden="1">
      <c r="A129" s="48"/>
      <c r="B129" s="41"/>
      <c r="C129" s="41" t="s">
        <v>66</v>
      </c>
      <c r="D129" s="72"/>
      <c r="E129" s="76"/>
      <c r="G129" s="35"/>
    </row>
    <row r="130" spans="1:5" s="32" customFormat="1" ht="19.5" customHeight="1" hidden="1">
      <c r="A130" s="48"/>
      <c r="B130" s="41"/>
      <c r="C130" s="41" t="s">
        <v>76</v>
      </c>
      <c r="D130" s="72"/>
      <c r="E130" s="76"/>
    </row>
    <row r="131" spans="1:5" s="32" customFormat="1" ht="19.5" customHeight="1" hidden="1">
      <c r="A131" s="48"/>
      <c r="B131" s="41"/>
      <c r="C131" s="41" t="s">
        <v>77</v>
      </c>
      <c r="D131" s="72"/>
      <c r="E131" s="76"/>
    </row>
    <row r="132" spans="1:5" s="32" customFormat="1" ht="19.5" customHeight="1" hidden="1">
      <c r="A132" s="48"/>
      <c r="B132" s="41"/>
      <c r="C132" s="41" t="s">
        <v>60</v>
      </c>
      <c r="D132" s="72"/>
      <c r="E132" s="76"/>
    </row>
    <row r="133" spans="1:7" s="32" customFormat="1" ht="23.25" customHeight="1">
      <c r="A133" s="21"/>
      <c r="B133" s="92" t="s">
        <v>85</v>
      </c>
      <c r="C133" s="92"/>
      <c r="D133" s="71">
        <f>SUM(D134:D151)</f>
        <v>12556.7</v>
      </c>
      <c r="E133" s="76"/>
      <c r="G133" s="35"/>
    </row>
    <row r="134" spans="1:5" s="25" customFormat="1" ht="16.5" customHeight="1" hidden="1">
      <c r="A134" s="48"/>
      <c r="B134" s="41"/>
      <c r="C134" s="41" t="s">
        <v>127</v>
      </c>
      <c r="D134" s="72"/>
      <c r="E134" s="75"/>
    </row>
    <row r="135" spans="1:5" s="32" customFormat="1" ht="19.5" customHeight="1" hidden="1">
      <c r="A135" s="48"/>
      <c r="B135" s="41"/>
      <c r="C135" s="41" t="s">
        <v>59</v>
      </c>
      <c r="D135" s="72"/>
      <c r="E135" s="76"/>
    </row>
    <row r="136" spans="1:5" s="32" customFormat="1" ht="19.5" customHeight="1" hidden="1">
      <c r="A136" s="48"/>
      <c r="B136" s="41"/>
      <c r="C136" s="41" t="s">
        <v>30</v>
      </c>
      <c r="D136" s="72"/>
      <c r="E136" s="76"/>
    </row>
    <row r="137" spans="1:5" s="32" customFormat="1" ht="22.5" customHeight="1" hidden="1">
      <c r="A137" s="48"/>
      <c r="B137" s="41"/>
      <c r="C137" s="41" t="s">
        <v>74</v>
      </c>
      <c r="D137" s="72"/>
      <c r="E137" s="76"/>
    </row>
    <row r="138" spans="1:5" s="32" customFormat="1" ht="19.5" customHeight="1" hidden="1">
      <c r="A138" s="48"/>
      <c r="B138" s="41"/>
      <c r="C138" s="41" t="s">
        <v>63</v>
      </c>
      <c r="D138" s="72"/>
      <c r="E138" s="76"/>
    </row>
    <row r="139" spans="1:5" s="32" customFormat="1" ht="19.5" customHeight="1" hidden="1">
      <c r="A139" s="48"/>
      <c r="B139" s="41"/>
      <c r="C139" s="41" t="s">
        <v>75</v>
      </c>
      <c r="D139" s="72"/>
      <c r="E139" s="76"/>
    </row>
    <row r="140" spans="1:5" s="32" customFormat="1" ht="18.75" customHeight="1" hidden="1">
      <c r="A140" s="48"/>
      <c r="B140" s="41"/>
      <c r="C140" s="41" t="s">
        <v>15</v>
      </c>
      <c r="D140" s="72"/>
      <c r="E140" s="76"/>
    </row>
    <row r="141" spans="1:5" s="32" customFormat="1" ht="19.5" customHeight="1">
      <c r="A141" s="48"/>
      <c r="B141" s="41"/>
      <c r="C141" s="41" t="s">
        <v>64</v>
      </c>
      <c r="D141" s="72">
        <v>12298.28</v>
      </c>
      <c r="E141" s="76"/>
    </row>
    <row r="142" spans="1:5" s="32" customFormat="1" ht="19.5" customHeight="1" hidden="1">
      <c r="A142" s="48"/>
      <c r="B142" s="41"/>
      <c r="C142" s="41" t="s">
        <v>18</v>
      </c>
      <c r="D142" s="72"/>
      <c r="E142" s="76"/>
    </row>
    <row r="143" spans="1:5" s="32" customFormat="1" ht="20.25" customHeight="1" hidden="1">
      <c r="A143" s="48"/>
      <c r="B143" s="41"/>
      <c r="C143" s="41" t="s">
        <v>31</v>
      </c>
      <c r="D143" s="72"/>
      <c r="E143" s="76"/>
    </row>
    <row r="144" spans="1:5" s="32" customFormat="1" ht="19.5" customHeight="1" hidden="1">
      <c r="A144" s="48"/>
      <c r="B144" s="41"/>
      <c r="C144" s="41" t="s">
        <v>65</v>
      </c>
      <c r="D144" s="72"/>
      <c r="E144" s="76"/>
    </row>
    <row r="145" spans="1:5" s="32" customFormat="1" ht="19.5" customHeight="1">
      <c r="A145" s="48"/>
      <c r="B145" s="41"/>
      <c r="C145" s="41" t="s">
        <v>45</v>
      </c>
      <c r="D145" s="72">
        <v>258.42</v>
      </c>
      <c r="E145" s="76"/>
    </row>
    <row r="146" spans="1:5" s="32" customFormat="1" ht="19.5" customHeight="1" hidden="1">
      <c r="A146" s="48"/>
      <c r="B146" s="41"/>
      <c r="C146" s="41" t="s">
        <v>69</v>
      </c>
      <c r="D146" s="72"/>
      <c r="E146" s="76"/>
    </row>
    <row r="147" spans="1:5" s="32" customFormat="1" ht="19.5" customHeight="1" hidden="1">
      <c r="A147" s="48"/>
      <c r="B147" s="41"/>
      <c r="C147" s="41" t="s">
        <v>86</v>
      </c>
      <c r="D147" s="72"/>
      <c r="E147" s="76"/>
    </row>
    <row r="148" spans="1:5" s="32" customFormat="1" ht="24" customHeight="1" hidden="1">
      <c r="A148" s="48"/>
      <c r="B148" s="41"/>
      <c r="C148" s="41" t="s">
        <v>66</v>
      </c>
      <c r="D148" s="72"/>
      <c r="E148" s="76"/>
    </row>
    <row r="149" spans="1:5" s="32" customFormat="1" ht="19.5" customHeight="1" hidden="1">
      <c r="A149" s="48"/>
      <c r="B149" s="41"/>
      <c r="C149" s="41" t="s">
        <v>76</v>
      </c>
      <c r="D149" s="72"/>
      <c r="E149" s="76"/>
    </row>
    <row r="150" spans="1:5" s="32" customFormat="1" ht="19.5" customHeight="1" hidden="1">
      <c r="A150" s="48"/>
      <c r="B150" s="41"/>
      <c r="C150" s="41" t="s">
        <v>77</v>
      </c>
      <c r="D150" s="72"/>
      <c r="E150" s="76"/>
    </row>
    <row r="151" spans="1:5" s="32" customFormat="1" ht="22.5" customHeight="1" hidden="1">
      <c r="A151" s="48"/>
      <c r="B151" s="41"/>
      <c r="C151" s="41" t="s">
        <v>60</v>
      </c>
      <c r="D151" s="72"/>
      <c r="E151" s="76"/>
    </row>
    <row r="152" spans="1:5" s="32" customFormat="1" ht="19.5">
      <c r="A152" s="48"/>
      <c r="B152" s="92" t="s">
        <v>81</v>
      </c>
      <c r="C152" s="92"/>
      <c r="D152" s="71">
        <f>D153</f>
        <v>0</v>
      </c>
      <c r="E152" s="76"/>
    </row>
    <row r="153" spans="1:5" s="32" customFormat="1" ht="19.5" customHeight="1" hidden="1">
      <c r="A153" s="48"/>
      <c r="B153" s="44"/>
      <c r="C153" s="44" t="s">
        <v>82</v>
      </c>
      <c r="D153" s="72"/>
      <c r="E153" s="76"/>
    </row>
    <row r="154" spans="1:5" s="32" customFormat="1" ht="41.25" customHeight="1" hidden="1">
      <c r="A154" s="85" t="s">
        <v>56</v>
      </c>
      <c r="B154" s="92"/>
      <c r="C154" s="92"/>
      <c r="D154" s="74"/>
      <c r="E154" s="76"/>
    </row>
    <row r="155" spans="1:5" s="25" customFormat="1" ht="39.75" customHeight="1">
      <c r="A155" s="85"/>
      <c r="B155" s="92" t="s">
        <v>195</v>
      </c>
      <c r="C155" s="92"/>
      <c r="D155" s="74">
        <v>4010.81</v>
      </c>
      <c r="E155" s="75"/>
    </row>
    <row r="156" spans="1:5" s="25" customFormat="1" ht="42" customHeight="1">
      <c r="A156" s="85"/>
      <c r="B156" s="92" t="s">
        <v>196</v>
      </c>
      <c r="C156" s="92"/>
      <c r="D156" s="74">
        <v>16813.24</v>
      </c>
      <c r="E156" s="75"/>
    </row>
    <row r="157" spans="1:5" s="25" customFormat="1" ht="25.5" customHeight="1" hidden="1">
      <c r="A157" s="85"/>
      <c r="B157" s="92"/>
      <c r="C157" s="92"/>
      <c r="D157" s="74"/>
      <c r="E157" s="75"/>
    </row>
    <row r="158" spans="1:5" s="25" customFormat="1" ht="25.5" customHeight="1" hidden="1">
      <c r="A158" s="85"/>
      <c r="B158" s="92"/>
      <c r="C158" s="92"/>
      <c r="D158" s="74"/>
      <c r="E158" s="75"/>
    </row>
    <row r="159" spans="1:6" s="25" customFormat="1" ht="25.5" customHeight="1">
      <c r="A159" s="43" t="s">
        <v>22</v>
      </c>
      <c r="B159" s="85" t="s">
        <v>57</v>
      </c>
      <c r="C159" s="85"/>
      <c r="D159" s="60">
        <f>D170+D179+D185+D190+D195+D201+D226+D229+D235+D252+D217+D275+D206+D212+D247+D259</f>
        <v>110864.79000000001</v>
      </c>
      <c r="E159" s="75"/>
      <c r="F159" s="53"/>
    </row>
    <row r="160" spans="1:6" s="25" customFormat="1" ht="18.75" hidden="1">
      <c r="A160" s="85" t="s">
        <v>14</v>
      </c>
      <c r="B160" s="89"/>
      <c r="C160" s="89"/>
      <c r="D160" s="68"/>
      <c r="E160" s="50"/>
      <c r="F160" s="53"/>
    </row>
    <row r="161" spans="1:6" s="25" customFormat="1" ht="39" customHeight="1" hidden="1">
      <c r="A161" s="85"/>
      <c r="B161" s="89"/>
      <c r="C161" s="89"/>
      <c r="D161" s="68"/>
      <c r="E161" s="50"/>
      <c r="F161" s="53"/>
    </row>
    <row r="162" spans="1:7" s="25" customFormat="1" ht="20.25" customHeight="1" hidden="1">
      <c r="A162" s="85"/>
      <c r="B162" s="89"/>
      <c r="C162" s="89"/>
      <c r="D162" s="68"/>
      <c r="E162" s="50"/>
      <c r="G162" s="53"/>
    </row>
    <row r="163" spans="1:7" s="25" customFormat="1" ht="26.25" customHeight="1" hidden="1">
      <c r="A163" s="85"/>
      <c r="B163" s="89"/>
      <c r="C163" s="89"/>
      <c r="D163" s="68"/>
      <c r="E163" s="50"/>
      <c r="G163" s="53"/>
    </row>
    <row r="164" spans="1:7" s="25" customFormat="1" ht="18.75" hidden="1">
      <c r="A164" s="85"/>
      <c r="B164" s="89"/>
      <c r="C164" s="89"/>
      <c r="D164" s="68"/>
      <c r="E164" s="50"/>
      <c r="G164" s="53"/>
    </row>
    <row r="165" spans="1:7" s="25" customFormat="1" ht="18.75" hidden="1">
      <c r="A165" s="85"/>
      <c r="B165" s="89"/>
      <c r="C165" s="89"/>
      <c r="D165" s="68"/>
      <c r="E165" s="50"/>
      <c r="G165" s="53"/>
    </row>
    <row r="166" spans="1:7" s="25" customFormat="1" ht="18.75" hidden="1">
      <c r="A166" s="85"/>
      <c r="B166" s="89"/>
      <c r="C166" s="89"/>
      <c r="D166" s="68"/>
      <c r="E166" s="50"/>
      <c r="G166" s="53"/>
    </row>
    <row r="167" spans="1:7" s="25" customFormat="1" ht="18.75" hidden="1">
      <c r="A167" s="85"/>
      <c r="B167" s="89"/>
      <c r="C167" s="89"/>
      <c r="D167" s="68"/>
      <c r="E167" s="50"/>
      <c r="G167" s="53"/>
    </row>
    <row r="168" spans="1:7" s="25" customFormat="1" ht="18.75" hidden="1">
      <c r="A168" s="85"/>
      <c r="B168" s="89"/>
      <c r="C168" s="89"/>
      <c r="D168" s="68"/>
      <c r="E168" s="50"/>
      <c r="G168" s="53"/>
    </row>
    <row r="169" spans="1:7" s="25" customFormat="1" ht="18.75" hidden="1">
      <c r="A169" s="85"/>
      <c r="B169" s="89"/>
      <c r="C169" s="89"/>
      <c r="D169" s="68"/>
      <c r="E169" s="50"/>
      <c r="G169" s="53"/>
    </row>
    <row r="170" spans="1:5" s="25" customFormat="1" ht="19.5" hidden="1">
      <c r="A170" s="85"/>
      <c r="B170" s="93" t="s">
        <v>99</v>
      </c>
      <c r="C170" s="93"/>
      <c r="D170" s="51">
        <f>SUM(D160:D169)</f>
        <v>0</v>
      </c>
      <c r="E170" s="50"/>
    </row>
    <row r="171" spans="1:4" s="26" customFormat="1" ht="18.75">
      <c r="A171" s="85" t="s">
        <v>125</v>
      </c>
      <c r="B171" s="89" t="s">
        <v>44</v>
      </c>
      <c r="C171" s="89"/>
      <c r="D171" s="54">
        <v>31084.99</v>
      </c>
    </row>
    <row r="172" spans="1:4" s="26" customFormat="1" ht="18.75">
      <c r="A172" s="85"/>
      <c r="B172" s="89" t="s">
        <v>95</v>
      </c>
      <c r="C172" s="89"/>
      <c r="D172" s="54">
        <v>12660</v>
      </c>
    </row>
    <row r="173" spans="1:4" s="26" customFormat="1" ht="22.5" customHeight="1">
      <c r="A173" s="85"/>
      <c r="B173" s="89" t="s">
        <v>219</v>
      </c>
      <c r="C173" s="89"/>
      <c r="D173" s="54">
        <v>1350</v>
      </c>
    </row>
    <row r="174" spans="1:4" s="26" customFormat="1" ht="22.5" customHeight="1" hidden="1">
      <c r="A174" s="85"/>
      <c r="B174" s="89"/>
      <c r="C174" s="89"/>
      <c r="D174" s="54"/>
    </row>
    <row r="175" spans="1:4" s="26" customFormat="1" ht="18.75" hidden="1">
      <c r="A175" s="85"/>
      <c r="B175" s="89"/>
      <c r="C175" s="89"/>
      <c r="D175" s="54"/>
    </row>
    <row r="176" spans="1:4" s="26" customFormat="1" ht="22.5" customHeight="1" hidden="1">
      <c r="A176" s="85"/>
      <c r="B176" s="89"/>
      <c r="C176" s="89"/>
      <c r="D176" s="54"/>
    </row>
    <row r="177" spans="1:4" s="26" customFormat="1" ht="21.75" customHeight="1" hidden="1">
      <c r="A177" s="85"/>
      <c r="B177" s="89"/>
      <c r="C177" s="89"/>
      <c r="D177" s="54"/>
    </row>
    <row r="178" spans="1:4" s="26" customFormat="1" ht="18.75" hidden="1">
      <c r="A178" s="85"/>
      <c r="B178" s="89"/>
      <c r="C178" s="89"/>
      <c r="D178" s="54"/>
    </row>
    <row r="179" spans="1:8" s="26" customFormat="1" ht="19.5">
      <c r="A179" s="85"/>
      <c r="B179" s="93" t="s">
        <v>99</v>
      </c>
      <c r="C179" s="93"/>
      <c r="D179" s="58">
        <f>SUM(D171:D178)</f>
        <v>45094.990000000005</v>
      </c>
      <c r="F179" s="28"/>
      <c r="H179" s="28"/>
    </row>
    <row r="180" spans="1:4" s="26" customFormat="1" ht="41.25" customHeight="1" hidden="1">
      <c r="A180" s="85" t="s">
        <v>15</v>
      </c>
      <c r="B180" s="89"/>
      <c r="C180" s="89"/>
      <c r="D180" s="54"/>
    </row>
    <row r="181" spans="1:4" s="26" customFormat="1" ht="26.25" customHeight="1" hidden="1">
      <c r="A181" s="85"/>
      <c r="B181" s="89"/>
      <c r="C181" s="89"/>
      <c r="D181" s="54"/>
    </row>
    <row r="182" spans="1:4" s="26" customFormat="1" ht="22.5" customHeight="1" hidden="1">
      <c r="A182" s="85"/>
      <c r="B182" s="89"/>
      <c r="C182" s="89"/>
      <c r="D182" s="54"/>
    </row>
    <row r="183" spans="1:4" s="26" customFormat="1" ht="22.5" customHeight="1" hidden="1">
      <c r="A183" s="85"/>
      <c r="B183" s="89"/>
      <c r="C183" s="89"/>
      <c r="D183" s="54"/>
    </row>
    <row r="184" spans="1:4" s="26" customFormat="1" ht="22.5" customHeight="1" hidden="1">
      <c r="A184" s="85"/>
      <c r="B184" s="89"/>
      <c r="C184" s="89"/>
      <c r="D184" s="54"/>
    </row>
    <row r="185" spans="1:4" s="26" customFormat="1" ht="19.5" hidden="1">
      <c r="A185" s="85"/>
      <c r="B185" s="93" t="s">
        <v>99</v>
      </c>
      <c r="C185" s="93"/>
      <c r="D185" s="59">
        <f>SUM(D180:D184)</f>
        <v>0</v>
      </c>
    </row>
    <row r="186" spans="1:4" s="26" customFormat="1" ht="21" customHeight="1" hidden="1">
      <c r="A186" s="85" t="s">
        <v>30</v>
      </c>
      <c r="B186" s="89"/>
      <c r="C186" s="89"/>
      <c r="D186" s="54"/>
    </row>
    <row r="187" spans="1:4" s="26" customFormat="1" ht="18.75" hidden="1">
      <c r="A187" s="85"/>
      <c r="B187" s="89"/>
      <c r="C187" s="89"/>
      <c r="D187" s="54"/>
    </row>
    <row r="188" spans="1:4" s="26" customFormat="1" ht="18.75" hidden="1">
      <c r="A188" s="85"/>
      <c r="B188" s="89"/>
      <c r="C188" s="89"/>
      <c r="D188" s="54"/>
    </row>
    <row r="189" spans="1:4" s="26" customFormat="1" ht="18.75" hidden="1">
      <c r="A189" s="85"/>
      <c r="B189" s="89"/>
      <c r="C189" s="89"/>
      <c r="D189" s="54"/>
    </row>
    <row r="190" spans="1:4" s="26" customFormat="1" ht="19.5" hidden="1">
      <c r="A190" s="85"/>
      <c r="B190" s="93" t="s">
        <v>99</v>
      </c>
      <c r="C190" s="93"/>
      <c r="D190" s="59">
        <f>D186+D187+D188+D189</f>
        <v>0</v>
      </c>
    </row>
    <row r="191" spans="1:4" s="26" customFormat="1" ht="21.75" customHeight="1">
      <c r="A191" s="85" t="s">
        <v>60</v>
      </c>
      <c r="B191" s="89" t="s">
        <v>221</v>
      </c>
      <c r="C191" s="89"/>
      <c r="D191" s="54">
        <v>2317</v>
      </c>
    </row>
    <row r="192" spans="1:4" s="26" customFormat="1" ht="21.75" customHeight="1" hidden="1">
      <c r="A192" s="85"/>
      <c r="B192" s="89"/>
      <c r="C192" s="89"/>
      <c r="D192" s="54"/>
    </row>
    <row r="193" spans="1:4" s="26" customFormat="1" ht="18.75" hidden="1">
      <c r="A193" s="85"/>
      <c r="B193" s="89"/>
      <c r="C193" s="89"/>
      <c r="D193" s="54"/>
    </row>
    <row r="194" spans="1:4" s="26" customFormat="1" ht="18.75" hidden="1">
      <c r="A194" s="85"/>
      <c r="B194" s="89"/>
      <c r="C194" s="89"/>
      <c r="D194" s="54"/>
    </row>
    <row r="195" spans="1:6" s="26" customFormat="1" ht="19.5">
      <c r="A195" s="85"/>
      <c r="B195" s="93" t="s">
        <v>99</v>
      </c>
      <c r="C195" s="93"/>
      <c r="D195" s="52">
        <f>D191+D192+D193+D194</f>
        <v>2317</v>
      </c>
      <c r="F195" s="28"/>
    </row>
    <row r="196" spans="1:4" s="26" customFormat="1" ht="18.75">
      <c r="A196" s="85" t="s">
        <v>64</v>
      </c>
      <c r="B196" s="92" t="s">
        <v>96</v>
      </c>
      <c r="C196" s="92"/>
      <c r="D196" s="29">
        <f>328.98+1565.45+5345.72+140.42+245.24+88.43</f>
        <v>7714.240000000001</v>
      </c>
    </row>
    <row r="197" spans="1:4" s="26" customFormat="1" ht="39.75" customHeight="1" hidden="1">
      <c r="A197" s="85"/>
      <c r="B197" s="92"/>
      <c r="C197" s="92"/>
      <c r="D197" s="29"/>
    </row>
    <row r="198" spans="1:4" s="26" customFormat="1" ht="22.5" customHeight="1" hidden="1">
      <c r="A198" s="85"/>
      <c r="B198" s="92"/>
      <c r="C198" s="92"/>
      <c r="D198" s="29"/>
    </row>
    <row r="199" spans="1:4" s="26" customFormat="1" ht="22.5" customHeight="1" hidden="1">
      <c r="A199" s="85"/>
      <c r="B199" s="92"/>
      <c r="C199" s="92"/>
      <c r="D199" s="29"/>
    </row>
    <row r="200" spans="1:4" s="26" customFormat="1" ht="22.5" customHeight="1" hidden="1">
      <c r="A200" s="85"/>
      <c r="B200" s="92"/>
      <c r="C200" s="92"/>
      <c r="D200" s="29"/>
    </row>
    <row r="201" spans="1:7" s="26" customFormat="1" ht="19.5">
      <c r="A201" s="85"/>
      <c r="B201" s="93" t="s">
        <v>99</v>
      </c>
      <c r="C201" s="93"/>
      <c r="D201" s="52">
        <f>SUM(D196:D200)</f>
        <v>7714.240000000001</v>
      </c>
      <c r="G201" s="28"/>
    </row>
    <row r="202" spans="1:7" s="26" customFormat="1" ht="18.75">
      <c r="A202" s="85" t="s">
        <v>31</v>
      </c>
      <c r="B202" s="89" t="s">
        <v>215</v>
      </c>
      <c r="C202" s="89"/>
      <c r="D202" s="29">
        <v>2700</v>
      </c>
      <c r="G202" s="28"/>
    </row>
    <row r="203" spans="1:7" s="26" customFormat="1" ht="17.25" customHeight="1">
      <c r="A203" s="85"/>
      <c r="B203" s="89" t="s">
        <v>216</v>
      </c>
      <c r="C203" s="89"/>
      <c r="D203" s="29">
        <v>1300</v>
      </c>
      <c r="G203" s="28"/>
    </row>
    <row r="204" spans="1:4" s="26" customFormat="1" ht="22.5" customHeight="1" hidden="1">
      <c r="A204" s="85"/>
      <c r="B204" s="89"/>
      <c r="C204" s="89"/>
      <c r="D204" s="29"/>
    </row>
    <row r="205" spans="1:4" s="26" customFormat="1" ht="17.25" customHeight="1" hidden="1">
      <c r="A205" s="85"/>
      <c r="B205" s="89"/>
      <c r="C205" s="89"/>
      <c r="D205" s="29"/>
    </row>
    <row r="206" spans="1:6" s="26" customFormat="1" ht="19.5">
      <c r="A206" s="85"/>
      <c r="B206" s="93" t="s">
        <v>99</v>
      </c>
      <c r="C206" s="93"/>
      <c r="D206" s="52">
        <f>SUM(D202:D205)</f>
        <v>4000</v>
      </c>
      <c r="F206" s="28"/>
    </row>
    <row r="207" spans="1:4" s="26" customFormat="1" ht="18.75">
      <c r="A207" s="85" t="s">
        <v>111</v>
      </c>
      <c r="B207" s="89" t="s">
        <v>113</v>
      </c>
      <c r="C207" s="89"/>
      <c r="D207" s="29">
        <v>17336</v>
      </c>
    </row>
    <row r="208" spans="1:4" s="26" customFormat="1" ht="21" customHeight="1" hidden="1">
      <c r="A208" s="85"/>
      <c r="B208" s="94"/>
      <c r="C208" s="94"/>
      <c r="D208" s="29"/>
    </row>
    <row r="209" spans="1:4" s="26" customFormat="1" ht="18.75" hidden="1">
      <c r="A209" s="85"/>
      <c r="B209" s="89"/>
      <c r="C209" s="89"/>
      <c r="D209" s="29"/>
    </row>
    <row r="210" spans="1:4" s="26" customFormat="1" ht="38.25" customHeight="1" hidden="1">
      <c r="A210" s="85"/>
      <c r="B210" s="89"/>
      <c r="C210" s="89"/>
      <c r="D210" s="29"/>
    </row>
    <row r="211" spans="1:4" s="26" customFormat="1" ht="24" customHeight="1" hidden="1">
      <c r="A211" s="85"/>
      <c r="B211" s="89"/>
      <c r="C211" s="89"/>
      <c r="D211" s="29"/>
    </row>
    <row r="212" spans="1:4" s="26" customFormat="1" ht="19.5">
      <c r="A212" s="85"/>
      <c r="B212" s="93" t="s">
        <v>99</v>
      </c>
      <c r="C212" s="93"/>
      <c r="D212" s="52">
        <f>D207+D208+D209+D210+D211</f>
        <v>17336</v>
      </c>
    </row>
    <row r="213" spans="1:4" s="26" customFormat="1" ht="18" customHeight="1">
      <c r="A213" s="85" t="s">
        <v>97</v>
      </c>
      <c r="B213" s="89" t="s">
        <v>92</v>
      </c>
      <c r="C213" s="89"/>
      <c r="D213" s="38">
        <v>7200</v>
      </c>
    </row>
    <row r="214" spans="1:4" s="26" customFormat="1" ht="18.75">
      <c r="A214" s="85"/>
      <c r="B214" s="89" t="s">
        <v>217</v>
      </c>
      <c r="C214" s="89"/>
      <c r="D214" s="29">
        <v>83.26</v>
      </c>
    </row>
    <row r="215" spans="1:4" s="26" customFormat="1" ht="18.75" hidden="1">
      <c r="A215" s="85"/>
      <c r="B215" s="92"/>
      <c r="C215" s="92"/>
      <c r="D215" s="29"/>
    </row>
    <row r="216" spans="1:4" s="26" customFormat="1" ht="18.75" hidden="1">
      <c r="A216" s="85"/>
      <c r="B216" s="92"/>
      <c r="C216" s="92"/>
      <c r="D216" s="29"/>
    </row>
    <row r="217" spans="1:6" s="26" customFormat="1" ht="19.5">
      <c r="A217" s="85"/>
      <c r="B217" s="93" t="s">
        <v>99</v>
      </c>
      <c r="C217" s="93"/>
      <c r="D217" s="52">
        <f>SUM(D213:D216)</f>
        <v>7283.26</v>
      </c>
      <c r="F217" s="28"/>
    </row>
    <row r="218" spans="1:4" s="26" customFormat="1" ht="18.75" hidden="1">
      <c r="A218" s="95" t="s">
        <v>69</v>
      </c>
      <c r="B218" s="89"/>
      <c r="C218" s="89"/>
      <c r="D218" s="29"/>
    </row>
    <row r="219" spans="1:4" s="26" customFormat="1" ht="18.75" customHeight="1" hidden="1">
      <c r="A219" s="95"/>
      <c r="B219" s="89"/>
      <c r="C219" s="96"/>
      <c r="D219" s="29"/>
    </row>
    <row r="220" spans="1:4" s="26" customFormat="1" ht="21" customHeight="1" hidden="1">
      <c r="A220" s="95"/>
      <c r="B220" s="92"/>
      <c r="C220" s="92"/>
      <c r="D220" s="29"/>
    </row>
    <row r="221" spans="1:4" s="26" customFormat="1" ht="18.75" customHeight="1" hidden="1">
      <c r="A221" s="95"/>
      <c r="B221" s="89"/>
      <c r="C221" s="96"/>
      <c r="D221" s="29"/>
    </row>
    <row r="222" spans="1:4" s="26" customFormat="1" ht="18.75" customHeight="1" hidden="1">
      <c r="A222" s="95"/>
      <c r="B222" s="97"/>
      <c r="C222" s="98"/>
      <c r="D222" s="29"/>
    </row>
    <row r="223" spans="1:4" s="26" customFormat="1" ht="18.75" customHeight="1" hidden="1">
      <c r="A223" s="95"/>
      <c r="B223" s="97"/>
      <c r="C223" s="98"/>
      <c r="D223" s="29"/>
    </row>
    <row r="224" spans="1:4" s="26" customFormat="1" ht="18.75" customHeight="1" hidden="1">
      <c r="A224" s="95"/>
      <c r="B224" s="97"/>
      <c r="C224" s="98"/>
      <c r="D224" s="29"/>
    </row>
    <row r="225" spans="1:4" s="26" customFormat="1" ht="18.75" hidden="1">
      <c r="A225" s="95"/>
      <c r="B225" s="89"/>
      <c r="C225" s="89"/>
      <c r="D225" s="29"/>
    </row>
    <row r="226" spans="1:4" s="26" customFormat="1" ht="19.5" hidden="1">
      <c r="A226" s="95"/>
      <c r="B226" s="93" t="s">
        <v>99</v>
      </c>
      <c r="C226" s="93"/>
      <c r="D226" s="52">
        <f>SUM(D218:D225)</f>
        <v>0</v>
      </c>
    </row>
    <row r="227" spans="1:6" s="26" customFormat="1" ht="18.75" hidden="1">
      <c r="A227" s="85" t="s">
        <v>18</v>
      </c>
      <c r="B227" s="89"/>
      <c r="C227" s="89"/>
      <c r="D227" s="29"/>
      <c r="F227" s="28"/>
    </row>
    <row r="228" spans="1:4" s="26" customFormat="1" ht="18.75" hidden="1">
      <c r="A228" s="85"/>
      <c r="B228" s="89"/>
      <c r="C228" s="89"/>
      <c r="D228" s="29"/>
    </row>
    <row r="229" spans="1:7" s="26" customFormat="1" ht="19.5" hidden="1">
      <c r="A229" s="85"/>
      <c r="B229" s="93" t="s">
        <v>99</v>
      </c>
      <c r="C229" s="93"/>
      <c r="D229" s="52">
        <f>D228+D227</f>
        <v>0</v>
      </c>
      <c r="G229" s="28"/>
    </row>
    <row r="230" spans="1:4" s="26" customFormat="1" ht="18.75" hidden="1">
      <c r="A230" s="85" t="s">
        <v>74</v>
      </c>
      <c r="B230" s="89"/>
      <c r="C230" s="89"/>
      <c r="D230" s="29"/>
    </row>
    <row r="231" spans="1:4" s="26" customFormat="1" ht="21" customHeight="1" hidden="1">
      <c r="A231" s="85"/>
      <c r="B231" s="89"/>
      <c r="C231" s="89"/>
      <c r="D231" s="29"/>
    </row>
    <row r="232" spans="1:4" s="26" customFormat="1" ht="21" customHeight="1" hidden="1">
      <c r="A232" s="85"/>
      <c r="B232" s="99"/>
      <c r="C232" s="99"/>
      <c r="D232" s="29"/>
    </row>
    <row r="233" spans="1:4" s="26" customFormat="1" ht="18.75" hidden="1">
      <c r="A233" s="85"/>
      <c r="B233" s="99"/>
      <c r="C233" s="100"/>
      <c r="D233" s="29"/>
    </row>
    <row r="234" spans="1:4" s="26" customFormat="1" ht="36" customHeight="1" hidden="1">
      <c r="A234" s="85"/>
      <c r="B234" s="99"/>
      <c r="C234" s="100"/>
      <c r="D234" s="29"/>
    </row>
    <row r="235" spans="1:4" s="26" customFormat="1" ht="18" customHeight="1" hidden="1">
      <c r="A235" s="85"/>
      <c r="B235" s="101" t="s">
        <v>99</v>
      </c>
      <c r="C235" s="101"/>
      <c r="D235" s="52">
        <f>SUM(D230:D234)</f>
        <v>0</v>
      </c>
    </row>
    <row r="236" spans="1:4" s="26" customFormat="1" ht="27" customHeight="1">
      <c r="A236" s="85" t="s">
        <v>45</v>
      </c>
      <c r="B236" s="89" t="s">
        <v>218</v>
      </c>
      <c r="C236" s="89"/>
      <c r="D236" s="29">
        <v>14000</v>
      </c>
    </row>
    <row r="237" spans="1:4" s="26" customFormat="1" ht="33.75" customHeight="1" hidden="1">
      <c r="A237" s="85"/>
      <c r="B237" s="89"/>
      <c r="C237" s="89"/>
      <c r="D237" s="29"/>
    </row>
    <row r="238" spans="1:4" s="26" customFormat="1" ht="37.5" customHeight="1" hidden="1">
      <c r="A238" s="85"/>
      <c r="B238" s="89"/>
      <c r="C238" s="89"/>
      <c r="D238" s="29"/>
    </row>
    <row r="239" spans="1:4" s="26" customFormat="1" ht="60.75" customHeight="1" hidden="1">
      <c r="A239" s="85"/>
      <c r="B239" s="89"/>
      <c r="C239" s="89"/>
      <c r="D239" s="29"/>
    </row>
    <row r="240" spans="1:4" s="26" customFormat="1" ht="57" customHeight="1" hidden="1">
      <c r="A240" s="85"/>
      <c r="B240" s="89"/>
      <c r="C240" s="89"/>
      <c r="D240" s="29"/>
    </row>
    <row r="241" spans="1:4" s="26" customFormat="1" ht="18.75" hidden="1">
      <c r="A241" s="85"/>
      <c r="B241" s="89"/>
      <c r="C241" s="89"/>
      <c r="D241" s="29"/>
    </row>
    <row r="242" spans="1:4" s="26" customFormat="1" ht="18.75" hidden="1">
      <c r="A242" s="85"/>
      <c r="B242" s="89"/>
      <c r="C242" s="89"/>
      <c r="D242" s="29"/>
    </row>
    <row r="243" spans="1:4" s="26" customFormat="1" ht="18.75" hidden="1">
      <c r="A243" s="85"/>
      <c r="B243" s="89"/>
      <c r="C243" s="89"/>
      <c r="D243" s="29"/>
    </row>
    <row r="244" spans="1:4" s="26" customFormat="1" ht="18.75" hidden="1">
      <c r="A244" s="85"/>
      <c r="B244" s="89"/>
      <c r="C244" s="89"/>
      <c r="D244" s="29"/>
    </row>
    <row r="245" spans="1:4" s="26" customFormat="1" ht="18.75" hidden="1">
      <c r="A245" s="85"/>
      <c r="B245" s="89"/>
      <c r="C245" s="89"/>
      <c r="D245" s="29"/>
    </row>
    <row r="246" spans="1:4" s="26" customFormat="1" ht="18.75" hidden="1">
      <c r="A246" s="85"/>
      <c r="B246" s="89"/>
      <c r="C246" s="89"/>
      <c r="D246" s="29"/>
    </row>
    <row r="247" spans="1:4" s="26" customFormat="1" ht="19.5" customHeight="1">
      <c r="A247" s="85"/>
      <c r="B247" s="93" t="s">
        <v>99</v>
      </c>
      <c r="C247" s="93"/>
      <c r="D247" s="52">
        <f>SUM(D236:E246)</f>
        <v>14000</v>
      </c>
    </row>
    <row r="248" spans="1:4" s="26" customFormat="1" ht="18.75" hidden="1">
      <c r="A248" s="85" t="s">
        <v>31</v>
      </c>
      <c r="B248" s="94"/>
      <c r="C248" s="102"/>
      <c r="D248" s="29"/>
    </row>
    <row r="249" spans="1:4" s="26" customFormat="1" ht="20.25" customHeight="1" hidden="1">
      <c r="A249" s="85"/>
      <c r="B249" s="99"/>
      <c r="C249" s="99"/>
      <c r="D249" s="29"/>
    </row>
    <row r="250" spans="1:4" s="26" customFormat="1" ht="20.25" customHeight="1" hidden="1">
      <c r="A250" s="85"/>
      <c r="B250" s="99"/>
      <c r="C250" s="99"/>
      <c r="D250" s="29"/>
    </row>
    <row r="251" spans="1:4" s="26" customFormat="1" ht="20.25" customHeight="1" hidden="1">
      <c r="A251" s="85"/>
      <c r="B251" s="99"/>
      <c r="C251" s="99"/>
      <c r="D251" s="29"/>
    </row>
    <row r="252" spans="1:4" s="26" customFormat="1" ht="20.25" customHeight="1" hidden="1">
      <c r="A252" s="85"/>
      <c r="B252" s="77" t="s">
        <v>99</v>
      </c>
      <c r="C252" s="77"/>
      <c r="D252" s="52">
        <f>SUM(D248:D251)</f>
        <v>0</v>
      </c>
    </row>
    <row r="253" spans="1:4" s="26" customFormat="1" ht="21.75" customHeight="1" hidden="1">
      <c r="A253" s="103"/>
      <c r="B253" s="89"/>
      <c r="C253" s="89"/>
      <c r="D253" s="29"/>
    </row>
    <row r="254" spans="1:4" s="26" customFormat="1" ht="45" customHeight="1" hidden="1">
      <c r="A254" s="104"/>
      <c r="B254" s="89"/>
      <c r="C254" s="89"/>
      <c r="D254" s="29"/>
    </row>
    <row r="255" spans="1:4" s="26" customFormat="1" ht="40.5" customHeight="1" hidden="1">
      <c r="A255" s="104"/>
      <c r="B255" s="89"/>
      <c r="C255" s="89"/>
      <c r="D255" s="29"/>
    </row>
    <row r="256" spans="1:4" s="26" customFormat="1" ht="18.75" hidden="1">
      <c r="A256" s="104"/>
      <c r="B256" s="89"/>
      <c r="C256" s="89"/>
      <c r="D256" s="29"/>
    </row>
    <row r="257" spans="1:4" s="26" customFormat="1" ht="20.25" customHeight="1" hidden="1">
      <c r="A257" s="104"/>
      <c r="B257" s="89"/>
      <c r="C257" s="89"/>
      <c r="D257" s="29"/>
    </row>
    <row r="258" spans="1:4" s="26" customFormat="1" ht="18.75" hidden="1">
      <c r="A258" s="104"/>
      <c r="B258" s="89"/>
      <c r="C258" s="89"/>
      <c r="D258" s="29"/>
    </row>
    <row r="259" spans="1:4" s="26" customFormat="1" ht="23.25" customHeight="1" hidden="1">
      <c r="A259" s="105"/>
      <c r="B259" s="93" t="s">
        <v>99</v>
      </c>
      <c r="C259" s="93"/>
      <c r="D259" s="52">
        <f>SUM(D253:D258)</f>
        <v>0</v>
      </c>
    </row>
    <row r="260" spans="1:4" s="26" customFormat="1" ht="18.75">
      <c r="A260" s="106" t="s">
        <v>12</v>
      </c>
      <c r="B260" s="89" t="s">
        <v>222</v>
      </c>
      <c r="C260" s="89"/>
      <c r="D260" s="29">
        <v>13119.3</v>
      </c>
    </row>
    <row r="261" spans="1:4" s="26" customFormat="1" ht="18.75" hidden="1">
      <c r="A261" s="107"/>
      <c r="B261" s="89"/>
      <c r="C261" s="89"/>
      <c r="D261" s="29"/>
    </row>
    <row r="262" spans="1:4" s="26" customFormat="1" ht="18.75" hidden="1">
      <c r="A262" s="107"/>
      <c r="B262" s="89"/>
      <c r="C262" s="89"/>
      <c r="D262" s="29"/>
    </row>
    <row r="263" spans="1:4" s="26" customFormat="1" ht="18.75" hidden="1">
      <c r="A263" s="107"/>
      <c r="B263" s="89"/>
      <c r="C263" s="89"/>
      <c r="D263" s="29"/>
    </row>
    <row r="264" spans="1:4" s="26" customFormat="1" ht="18.75" hidden="1">
      <c r="A264" s="107"/>
      <c r="B264" s="89"/>
      <c r="C264" s="89"/>
      <c r="D264" s="29"/>
    </row>
    <row r="265" spans="1:4" s="26" customFormat="1" ht="18.75" hidden="1">
      <c r="A265" s="107"/>
      <c r="B265" s="89"/>
      <c r="C265" s="89"/>
      <c r="D265" s="29"/>
    </row>
    <row r="266" spans="1:4" s="26" customFormat="1" ht="18.75" hidden="1">
      <c r="A266" s="107"/>
      <c r="B266" s="89"/>
      <c r="C266" s="89"/>
      <c r="D266" s="29"/>
    </row>
    <row r="267" spans="1:4" s="26" customFormat="1" ht="39" customHeight="1" hidden="1">
      <c r="A267" s="107"/>
      <c r="B267" s="89"/>
      <c r="C267" s="89"/>
      <c r="D267" s="29"/>
    </row>
    <row r="268" spans="1:4" s="26" customFormat="1" ht="18.75" hidden="1">
      <c r="A268" s="107"/>
      <c r="B268" s="97"/>
      <c r="C268" s="98"/>
      <c r="D268" s="29"/>
    </row>
    <row r="269" spans="1:4" s="26" customFormat="1" ht="39" customHeight="1" hidden="1">
      <c r="A269" s="107"/>
      <c r="B269" s="97"/>
      <c r="C269" s="98"/>
      <c r="D269" s="29"/>
    </row>
    <row r="270" spans="1:4" s="26" customFormat="1" ht="18.75" hidden="1">
      <c r="A270" s="107"/>
      <c r="B270" s="97"/>
      <c r="C270" s="98"/>
      <c r="D270" s="29"/>
    </row>
    <row r="271" spans="1:4" s="26" customFormat="1" ht="39" customHeight="1" hidden="1">
      <c r="A271" s="107"/>
      <c r="B271" s="97"/>
      <c r="C271" s="98"/>
      <c r="D271" s="29"/>
    </row>
    <row r="272" spans="1:4" s="26" customFormat="1" ht="18.75" hidden="1">
      <c r="A272" s="107"/>
      <c r="B272" s="97"/>
      <c r="C272" s="98"/>
      <c r="D272" s="29"/>
    </row>
    <row r="273" spans="1:4" s="26" customFormat="1" ht="18.75" hidden="1">
      <c r="A273" s="107"/>
      <c r="B273" s="97"/>
      <c r="C273" s="98"/>
      <c r="D273" s="29"/>
    </row>
    <row r="274" spans="1:4" s="26" customFormat="1" ht="18.75" hidden="1">
      <c r="A274" s="108"/>
      <c r="B274" s="97"/>
      <c r="C274" s="98"/>
      <c r="D274" s="29"/>
    </row>
    <row r="275" spans="1:4" s="26" customFormat="1" ht="19.5">
      <c r="A275" s="21"/>
      <c r="B275" s="93" t="s">
        <v>99</v>
      </c>
      <c r="C275" s="93"/>
      <c r="D275" s="52">
        <f>SUM(D260:D274)</f>
        <v>13119.3</v>
      </c>
    </row>
    <row r="276" spans="1:7" s="26" customFormat="1" ht="24" customHeight="1">
      <c r="A276" s="21"/>
      <c r="B276" s="109" t="s">
        <v>19</v>
      </c>
      <c r="C276" s="109"/>
      <c r="D276" s="24">
        <f>D159+D13</f>
        <v>250018.38999999998</v>
      </c>
      <c r="E276" s="27"/>
      <c r="F276" s="28"/>
      <c r="G276" s="28"/>
    </row>
    <row r="277" spans="1:7" s="26" customFormat="1" ht="18" customHeight="1">
      <c r="A277" s="78"/>
      <c r="B277" s="110" t="s">
        <v>58</v>
      </c>
      <c r="C277" s="110"/>
      <c r="D277" s="24">
        <f>SUM(D278:D283)</f>
        <v>48000</v>
      </c>
      <c r="E277" s="27"/>
      <c r="G277" s="28"/>
    </row>
    <row r="278" spans="1:7" s="26" customFormat="1" ht="18.75">
      <c r="A278" s="43" t="s">
        <v>69</v>
      </c>
      <c r="B278" s="89" t="s">
        <v>223</v>
      </c>
      <c r="C278" s="89"/>
      <c r="D278" s="29">
        <v>7000</v>
      </c>
      <c r="E278" s="27"/>
      <c r="G278" s="28"/>
    </row>
    <row r="279" spans="1:5" s="26" customFormat="1" ht="81" customHeight="1">
      <c r="A279" s="43" t="s">
        <v>31</v>
      </c>
      <c r="B279" s="89" t="s">
        <v>224</v>
      </c>
      <c r="C279" s="89"/>
      <c r="D279" s="29">
        <v>41000</v>
      </c>
      <c r="E279" s="27"/>
    </row>
    <row r="280" spans="1:5" s="26" customFormat="1" ht="18.75" hidden="1">
      <c r="A280" s="116"/>
      <c r="B280" s="89"/>
      <c r="C280" s="89"/>
      <c r="D280" s="29"/>
      <c r="E280" s="63"/>
    </row>
    <row r="281" spans="1:5" s="26" customFormat="1" ht="18.75" hidden="1">
      <c r="A281" s="117"/>
      <c r="B281" s="89"/>
      <c r="C281" s="89"/>
      <c r="D281" s="29"/>
      <c r="E281" s="63"/>
    </row>
    <row r="282" spans="1:4" s="26" customFormat="1" ht="18.75" hidden="1">
      <c r="A282" s="78"/>
      <c r="B282" s="99"/>
      <c r="C282" s="99"/>
      <c r="D282" s="29"/>
    </row>
    <row r="283" spans="1:4" s="26" customFormat="1" ht="18.75" customHeight="1" hidden="1">
      <c r="A283" s="21"/>
      <c r="B283" s="89"/>
      <c r="C283" s="111"/>
      <c r="D283" s="29"/>
    </row>
    <row r="284" spans="1:7" s="26" customFormat="1" ht="21" customHeight="1">
      <c r="A284" s="43"/>
      <c r="B284" s="85" t="s">
        <v>105</v>
      </c>
      <c r="C284" s="85"/>
      <c r="D284" s="24">
        <f>D276+D277</f>
        <v>298018.39</v>
      </c>
      <c r="F284" s="28"/>
      <c r="G284" s="28"/>
    </row>
    <row r="285" spans="1:4" s="26" customFormat="1" ht="18.75" customHeight="1" hidden="1">
      <c r="A285" s="21"/>
      <c r="B285" s="109"/>
      <c r="C285" s="112"/>
      <c r="D285" s="21"/>
    </row>
    <row r="286" spans="1:4" s="26" customFormat="1" ht="18.75" customHeight="1" hidden="1">
      <c r="A286" s="43"/>
      <c r="B286" s="89"/>
      <c r="C286" s="89"/>
      <c r="D286" s="29"/>
    </row>
    <row r="287" spans="1:4" s="57" customFormat="1" ht="21" customHeight="1">
      <c r="A287" s="55"/>
      <c r="B287" s="113" t="s">
        <v>118</v>
      </c>
      <c r="C287" s="113"/>
      <c r="D287" s="56">
        <f>D11-D276-D277</f>
        <v>2696814.81</v>
      </c>
    </row>
    <row r="288" spans="1:4" s="26" customFormat="1" ht="21" customHeight="1">
      <c r="A288" s="43"/>
      <c r="B288" s="89"/>
      <c r="C288" s="89"/>
      <c r="D288" s="29"/>
    </row>
    <row r="289" spans="1:5" s="26" customFormat="1" ht="23.25" customHeight="1">
      <c r="A289" s="43"/>
      <c r="B289" s="109" t="s">
        <v>88</v>
      </c>
      <c r="C289" s="109"/>
      <c r="D289" s="24">
        <f>D288+D290+D291+D292+D293+D294+D296+D298+D299</f>
        <v>0</v>
      </c>
      <c r="E289" s="27"/>
    </row>
    <row r="290" spans="1:5" s="26" customFormat="1" ht="39" customHeight="1">
      <c r="A290" s="43"/>
      <c r="B290" s="89"/>
      <c r="C290" s="89"/>
      <c r="D290" s="29"/>
      <c r="E290" s="27"/>
    </row>
    <row r="291" spans="1:5" s="26" customFormat="1" ht="42" customHeight="1">
      <c r="A291" s="43"/>
      <c r="B291" s="89"/>
      <c r="C291" s="89"/>
      <c r="D291" s="29"/>
      <c r="E291" s="27"/>
    </row>
    <row r="292" spans="1:5" s="26" customFormat="1" ht="18.75" hidden="1">
      <c r="A292" s="43"/>
      <c r="B292" s="94"/>
      <c r="C292" s="94"/>
      <c r="D292" s="29"/>
      <c r="E292" s="27"/>
    </row>
    <row r="293" spans="1:5" s="26" customFormat="1" ht="15.75" customHeight="1" hidden="1">
      <c r="A293" s="103"/>
      <c r="B293" s="97"/>
      <c r="C293" s="98"/>
      <c r="D293" s="29"/>
      <c r="E293" s="27"/>
    </row>
    <row r="294" spans="1:5" s="26" customFormat="1" ht="15.75" customHeight="1" hidden="1">
      <c r="A294" s="104"/>
      <c r="B294" s="97"/>
      <c r="C294" s="98"/>
      <c r="D294" s="29"/>
      <c r="E294" s="27"/>
    </row>
    <row r="295" spans="1:5" s="26" customFormat="1" ht="15.75" customHeight="1" hidden="1">
      <c r="A295" s="104"/>
      <c r="B295" s="97"/>
      <c r="C295" s="98"/>
      <c r="D295" s="29"/>
      <c r="E295" s="27"/>
    </row>
    <row r="296" spans="1:5" s="26" customFormat="1" ht="15.75" customHeight="1" hidden="1">
      <c r="A296" s="105"/>
      <c r="B296" s="22"/>
      <c r="C296" s="22"/>
      <c r="D296" s="29"/>
      <c r="E296" s="27"/>
    </row>
    <row r="297" spans="1:5" s="26" customFormat="1" ht="15.75" customHeight="1" hidden="1">
      <c r="A297" s="22"/>
      <c r="D297" s="31"/>
      <c r="E297" s="27"/>
    </row>
    <row r="298" spans="1:4" ht="15.75" customHeight="1" hidden="1">
      <c r="A298" s="61"/>
      <c r="B298" s="94"/>
      <c r="C298" s="94"/>
      <c r="D298" s="62"/>
    </row>
    <row r="299" spans="1:4" ht="15.75" customHeight="1" hidden="1">
      <c r="A299" s="21"/>
      <c r="B299" s="97"/>
      <c r="C299" s="98"/>
      <c r="D299" s="62"/>
    </row>
    <row r="300" spans="1:8" s="30" customFormat="1" ht="18.75" hidden="1">
      <c r="A300" s="61"/>
      <c r="B300" s="89"/>
      <c r="C300" s="89"/>
      <c r="D300" s="62"/>
      <c r="F300" s="22"/>
      <c r="G300" s="22"/>
      <c r="H300" s="22"/>
    </row>
    <row r="301" spans="1:8" s="30" customFormat="1" ht="18.75" hidden="1">
      <c r="A301" s="22"/>
      <c r="B301" s="22"/>
      <c r="C301" s="22"/>
      <c r="D301" s="31"/>
      <c r="F301" s="22"/>
      <c r="G301" s="22"/>
      <c r="H301" s="22"/>
    </row>
    <row r="302" spans="1:8" s="30" customFormat="1" ht="18.75" hidden="1">
      <c r="A302" s="22"/>
      <c r="B302" s="22"/>
      <c r="C302" s="22"/>
      <c r="D302" s="31"/>
      <c r="F302" s="22"/>
      <c r="G302" s="22"/>
      <c r="H302" s="22"/>
    </row>
    <row r="303" spans="1:8" s="30" customFormat="1" ht="18.75" hidden="1">
      <c r="A303" s="21"/>
      <c r="B303" s="97"/>
      <c r="C303" s="98"/>
      <c r="D303" s="62"/>
      <c r="F303" s="22"/>
      <c r="G303" s="22"/>
      <c r="H303" s="22"/>
    </row>
  </sheetData>
  <sheetProtection/>
  <mergeCells count="198">
    <mergeCell ref="B298:C298"/>
    <mergeCell ref="B299:C299"/>
    <mergeCell ref="B300:C300"/>
    <mergeCell ref="B303:C303"/>
    <mergeCell ref="B288:C288"/>
    <mergeCell ref="B289:C289"/>
    <mergeCell ref="B290:C290"/>
    <mergeCell ref="B291:C291"/>
    <mergeCell ref="B292:C292"/>
    <mergeCell ref="A293:A296"/>
    <mergeCell ref="B293:C293"/>
    <mergeCell ref="B294:C294"/>
    <mergeCell ref="B295:C295"/>
    <mergeCell ref="B282:C282"/>
    <mergeCell ref="B283:C283"/>
    <mergeCell ref="B284:C284"/>
    <mergeCell ref="B285:C285"/>
    <mergeCell ref="B286:C286"/>
    <mergeCell ref="B287:C287"/>
    <mergeCell ref="B275:C275"/>
    <mergeCell ref="B276:C276"/>
    <mergeCell ref="B277:C277"/>
    <mergeCell ref="B278:C278"/>
    <mergeCell ref="B279:C279"/>
    <mergeCell ref="A280:A281"/>
    <mergeCell ref="B280:C280"/>
    <mergeCell ref="B281:C281"/>
    <mergeCell ref="B269:C269"/>
    <mergeCell ref="B270:C270"/>
    <mergeCell ref="B271:C271"/>
    <mergeCell ref="B272:C272"/>
    <mergeCell ref="B273:C273"/>
    <mergeCell ref="B274:C274"/>
    <mergeCell ref="A260:A274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A253:A259"/>
    <mergeCell ref="B253:C253"/>
    <mergeCell ref="B254:C254"/>
    <mergeCell ref="B255:C255"/>
    <mergeCell ref="B256:C256"/>
    <mergeCell ref="B257:C257"/>
    <mergeCell ref="B258:C258"/>
    <mergeCell ref="B259:C259"/>
    <mergeCell ref="B244:C244"/>
    <mergeCell ref="B245:C245"/>
    <mergeCell ref="B246:C246"/>
    <mergeCell ref="B247:C247"/>
    <mergeCell ref="A248:A252"/>
    <mergeCell ref="B248:C248"/>
    <mergeCell ref="B249:C249"/>
    <mergeCell ref="B250:C250"/>
    <mergeCell ref="B251:C251"/>
    <mergeCell ref="B235:C235"/>
    <mergeCell ref="A236:A247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A227:A229"/>
    <mergeCell ref="B227:C227"/>
    <mergeCell ref="B228:C228"/>
    <mergeCell ref="B229:C229"/>
    <mergeCell ref="A230:A235"/>
    <mergeCell ref="B230:C230"/>
    <mergeCell ref="B231:C231"/>
    <mergeCell ref="B232:C232"/>
    <mergeCell ref="B233:C233"/>
    <mergeCell ref="B234:C234"/>
    <mergeCell ref="A218:A226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A213:A217"/>
    <mergeCell ref="B213:C213"/>
    <mergeCell ref="B214:C214"/>
    <mergeCell ref="B215:C215"/>
    <mergeCell ref="B216:C216"/>
    <mergeCell ref="B217:C217"/>
    <mergeCell ref="A207:A212"/>
    <mergeCell ref="B207:C207"/>
    <mergeCell ref="B208:C208"/>
    <mergeCell ref="B209:C209"/>
    <mergeCell ref="B210:C210"/>
    <mergeCell ref="B211:C211"/>
    <mergeCell ref="B212:C212"/>
    <mergeCell ref="A202:A206"/>
    <mergeCell ref="B202:C202"/>
    <mergeCell ref="B203:C203"/>
    <mergeCell ref="B204:C204"/>
    <mergeCell ref="B205:C205"/>
    <mergeCell ref="B206:C206"/>
    <mergeCell ref="A196:A201"/>
    <mergeCell ref="B196:C196"/>
    <mergeCell ref="B197:C197"/>
    <mergeCell ref="B198:C198"/>
    <mergeCell ref="B199:C199"/>
    <mergeCell ref="B200:C200"/>
    <mergeCell ref="B201:C201"/>
    <mergeCell ref="A191:A195"/>
    <mergeCell ref="B191:C191"/>
    <mergeCell ref="B192:C192"/>
    <mergeCell ref="B193:C193"/>
    <mergeCell ref="B194:C194"/>
    <mergeCell ref="B195:C195"/>
    <mergeCell ref="A186:A190"/>
    <mergeCell ref="B186:C186"/>
    <mergeCell ref="B187:C187"/>
    <mergeCell ref="B188:C188"/>
    <mergeCell ref="B189:C189"/>
    <mergeCell ref="B190:C190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46:C46"/>
    <mergeCell ref="B47:C47"/>
    <mergeCell ref="B48:C48"/>
    <mergeCell ref="B49:C49"/>
    <mergeCell ref="B50:C50"/>
    <mergeCell ref="B71:C71"/>
    <mergeCell ref="B40:C40"/>
    <mergeCell ref="B41:C41"/>
    <mergeCell ref="B42:C42"/>
    <mergeCell ref="B43:C43"/>
    <mergeCell ref="B44:C44"/>
    <mergeCell ref="B45:C45"/>
    <mergeCell ref="B14:C14"/>
    <mergeCell ref="B35:C35"/>
    <mergeCell ref="B36:C36"/>
    <mergeCell ref="B37:C37"/>
    <mergeCell ref="B38:C38"/>
    <mergeCell ref="B39:C39"/>
    <mergeCell ref="A8:C8"/>
    <mergeCell ref="A9:C9"/>
    <mergeCell ref="A10:C10"/>
    <mergeCell ref="A11:C11"/>
    <mergeCell ref="A12:D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57" r:id="rId1"/>
  <rowBreaks count="1" manualBreakCount="1">
    <brk id="2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3"/>
  <sheetViews>
    <sheetView view="pageBreakPreview" zoomScale="70" zoomScaleSheetLayoutView="70" workbookViewId="0" topLeftCell="A260">
      <selection activeCell="D272" sqref="D272:D274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82" t="s">
        <v>179</v>
      </c>
      <c r="B1" s="82"/>
      <c r="C1" s="82"/>
      <c r="D1" s="82"/>
      <c r="E1" s="82"/>
    </row>
    <row r="2" spans="1:5" ht="26.25" customHeight="1" hidden="1">
      <c r="A2" s="83" t="s">
        <v>198</v>
      </c>
      <c r="B2" s="83"/>
      <c r="C2" s="83"/>
      <c r="D2" s="84"/>
      <c r="E2" s="23"/>
    </row>
    <row r="3" spans="1:5" ht="21.75" customHeight="1">
      <c r="A3" s="33" t="s">
        <v>119</v>
      </c>
      <c r="B3" s="33"/>
      <c r="C3" s="33"/>
      <c r="D3" s="34" t="s">
        <v>24</v>
      </c>
      <c r="E3" s="23"/>
    </row>
    <row r="4" spans="1:5" ht="23.25" customHeight="1">
      <c r="A4" s="85" t="s">
        <v>180</v>
      </c>
      <c r="B4" s="85"/>
      <c r="C4" s="85"/>
      <c r="D4" s="64">
        <v>4156402.8</v>
      </c>
      <c r="E4" s="23"/>
    </row>
    <row r="5" spans="1:5" ht="23.25" customHeight="1" hidden="1">
      <c r="A5" s="85" t="s">
        <v>126</v>
      </c>
      <c r="B5" s="85"/>
      <c r="C5" s="85"/>
      <c r="D5" s="64"/>
      <c r="E5" s="23"/>
    </row>
    <row r="6" spans="1:5" ht="23.25" customHeight="1">
      <c r="A6" s="85" t="s">
        <v>181</v>
      </c>
      <c r="B6" s="85"/>
      <c r="C6" s="85"/>
      <c r="D6" s="45">
        <f>D8+D9+D10</f>
        <v>885790.42</v>
      </c>
      <c r="E6" s="23"/>
    </row>
    <row r="7" spans="1:5" ht="23.25" customHeight="1">
      <c r="A7" s="86" t="s">
        <v>122</v>
      </c>
      <c r="B7" s="86"/>
      <c r="C7" s="86"/>
      <c r="D7" s="24">
        <v>3000000</v>
      </c>
      <c r="E7" s="23"/>
    </row>
    <row r="8" spans="1:5" ht="23.25" customHeight="1">
      <c r="A8" s="86" t="s">
        <v>108</v>
      </c>
      <c r="B8" s="86"/>
      <c r="C8" s="86"/>
      <c r="D8" s="24"/>
      <c r="E8" s="23"/>
    </row>
    <row r="9" spans="1:5" ht="21.75" customHeight="1">
      <c r="A9" s="86" t="s">
        <v>61</v>
      </c>
      <c r="B9" s="86"/>
      <c r="C9" s="86"/>
      <c r="D9" s="79">
        <v>885790.42</v>
      </c>
      <c r="E9" s="23"/>
    </row>
    <row r="10" spans="1:5" ht="22.5" customHeight="1">
      <c r="A10" s="87" t="s">
        <v>62</v>
      </c>
      <c r="B10" s="87"/>
      <c r="C10" s="87"/>
      <c r="D10" s="80"/>
      <c r="E10" s="23"/>
    </row>
    <row r="11" spans="1:5" ht="23.25" customHeight="1">
      <c r="A11" s="85" t="s">
        <v>182</v>
      </c>
      <c r="B11" s="85"/>
      <c r="C11" s="85"/>
      <c r="D11" s="45">
        <f>D4+D6-D7-D5</f>
        <v>2042193.2199999997</v>
      </c>
      <c r="E11" s="23"/>
    </row>
    <row r="12" spans="1:5" ht="18.75" customHeight="1">
      <c r="A12" s="88" t="s">
        <v>70</v>
      </c>
      <c r="B12" s="88"/>
      <c r="C12" s="88"/>
      <c r="D12" s="88"/>
      <c r="E12" s="23"/>
    </row>
    <row r="13" spans="1:6" s="25" customFormat="1" ht="24.75" customHeight="1">
      <c r="A13" s="46" t="s">
        <v>53</v>
      </c>
      <c r="B13" s="88" t="s">
        <v>54</v>
      </c>
      <c r="C13" s="88"/>
      <c r="D13" s="47">
        <f>D14+D35+D41+D49+D154+D155+D156+D158+D157</f>
        <v>76763.55</v>
      </c>
      <c r="E13" s="75"/>
      <c r="F13" s="53"/>
    </row>
    <row r="14" spans="1:5" s="25" customFormat="1" ht="26.25" customHeight="1">
      <c r="A14" s="43" t="s">
        <v>55</v>
      </c>
      <c r="B14" s="89" t="s">
        <v>141</v>
      </c>
      <c r="C14" s="89"/>
      <c r="D14" s="37">
        <f>D15+D16+D17+D18+D19+D20+D21+D22+D23+D24+D25+D26+D27+D28+D29+D30+D31+D32+D33+D34</f>
        <v>1474.46</v>
      </c>
      <c r="E14" s="75"/>
    </row>
    <row r="15" spans="1:5" s="25" customFormat="1" ht="21" customHeight="1" hidden="1">
      <c r="A15" s="48"/>
      <c r="B15" s="42"/>
      <c r="C15" s="41" t="s">
        <v>73</v>
      </c>
      <c r="D15" s="39"/>
      <c r="E15" s="75"/>
    </row>
    <row r="16" spans="1:5" s="25" customFormat="1" ht="21" customHeight="1" hidden="1">
      <c r="A16" s="48"/>
      <c r="B16" s="42"/>
      <c r="C16" s="41" t="s">
        <v>94</v>
      </c>
      <c r="D16" s="40"/>
      <c r="E16" s="75"/>
    </row>
    <row r="17" spans="1:5" s="32" customFormat="1" ht="22.5" customHeight="1" hidden="1">
      <c r="A17" s="48"/>
      <c r="B17" s="42"/>
      <c r="C17" s="41" t="s">
        <v>59</v>
      </c>
      <c r="D17" s="40"/>
      <c r="E17" s="76"/>
    </row>
    <row r="18" spans="1:5" s="32" customFormat="1" ht="22.5" customHeight="1" hidden="1">
      <c r="A18" s="48"/>
      <c r="B18" s="42"/>
      <c r="C18" s="41" t="s">
        <v>30</v>
      </c>
      <c r="D18" s="40"/>
      <c r="E18" s="76"/>
    </row>
    <row r="19" spans="1:5" s="32" customFormat="1" ht="22.5" customHeight="1" hidden="1">
      <c r="A19" s="48"/>
      <c r="B19" s="42"/>
      <c r="C19" s="41" t="s">
        <v>74</v>
      </c>
      <c r="D19" s="40"/>
      <c r="E19" s="76"/>
    </row>
    <row r="20" spans="1:5" s="32" customFormat="1" ht="22.5" customHeight="1" hidden="1">
      <c r="A20" s="48"/>
      <c r="B20" s="42"/>
      <c r="C20" s="41" t="s">
        <v>110</v>
      </c>
      <c r="D20" s="40"/>
      <c r="E20" s="76"/>
    </row>
    <row r="21" spans="1:5" s="32" customFormat="1" ht="24.75" customHeight="1" hidden="1">
      <c r="A21" s="48"/>
      <c r="B21" s="42"/>
      <c r="C21" s="41" t="s">
        <v>75</v>
      </c>
      <c r="D21" s="40"/>
      <c r="E21" s="76"/>
    </row>
    <row r="22" spans="1:5" s="32" customFormat="1" ht="18.75" customHeight="1" hidden="1">
      <c r="A22" s="48"/>
      <c r="B22" s="42"/>
      <c r="C22" s="41" t="s">
        <v>15</v>
      </c>
      <c r="D22" s="40"/>
      <c r="E22" s="76"/>
    </row>
    <row r="23" spans="1:5" s="32" customFormat="1" ht="22.5" customHeight="1">
      <c r="A23" s="48"/>
      <c r="B23" s="42"/>
      <c r="C23" s="41" t="s">
        <v>84</v>
      </c>
      <c r="D23" s="65">
        <v>1474.46</v>
      </c>
      <c r="E23" s="76"/>
    </row>
    <row r="24" spans="1:5" s="32" customFormat="1" ht="22.5" customHeight="1" hidden="1">
      <c r="A24" s="48"/>
      <c r="B24" s="42"/>
      <c r="C24" s="41" t="s">
        <v>18</v>
      </c>
      <c r="D24" s="65"/>
      <c r="E24" s="76"/>
    </row>
    <row r="25" spans="1:5" s="32" customFormat="1" ht="22.5" customHeight="1" hidden="1">
      <c r="A25" s="48"/>
      <c r="B25" s="42"/>
      <c r="C25" s="41" t="s">
        <v>31</v>
      </c>
      <c r="D25" s="65"/>
      <c r="E25" s="76"/>
    </row>
    <row r="26" spans="1:5" s="32" customFormat="1" ht="22.5" customHeight="1" hidden="1">
      <c r="A26" s="48"/>
      <c r="B26" s="42"/>
      <c r="C26" s="41" t="s">
        <v>65</v>
      </c>
      <c r="D26" s="65"/>
      <c r="E26" s="76"/>
    </row>
    <row r="27" spans="1:5" s="32" customFormat="1" ht="22.5" customHeight="1" hidden="1">
      <c r="A27" s="48"/>
      <c r="B27" s="42"/>
      <c r="C27" s="41" t="s">
        <v>45</v>
      </c>
      <c r="D27" s="65"/>
      <c r="E27" s="76"/>
    </row>
    <row r="28" spans="1:5" s="32" customFormat="1" ht="21" customHeight="1" hidden="1">
      <c r="A28" s="48"/>
      <c r="B28" s="42"/>
      <c r="C28" s="41" t="s">
        <v>69</v>
      </c>
      <c r="D28" s="65"/>
      <c r="E28" s="76"/>
    </row>
    <row r="29" spans="1:5" s="32" customFormat="1" ht="21" customHeight="1" hidden="1">
      <c r="A29" s="48"/>
      <c r="B29" s="42"/>
      <c r="C29" s="41" t="s">
        <v>66</v>
      </c>
      <c r="D29" s="65"/>
      <c r="E29" s="76"/>
    </row>
    <row r="30" spans="1:5" s="32" customFormat="1" ht="21" customHeight="1" hidden="1">
      <c r="A30" s="48"/>
      <c r="B30" s="42"/>
      <c r="C30" s="41" t="s">
        <v>76</v>
      </c>
      <c r="D30" s="65"/>
      <c r="E30" s="76"/>
    </row>
    <row r="31" spans="1:5" s="32" customFormat="1" ht="21" customHeight="1" hidden="1">
      <c r="A31" s="48"/>
      <c r="B31" s="42"/>
      <c r="C31" s="41" t="s">
        <v>86</v>
      </c>
      <c r="D31" s="65"/>
      <c r="E31" s="76"/>
    </row>
    <row r="32" spans="1:5" s="32" customFormat="1" ht="21" customHeight="1" hidden="1">
      <c r="A32" s="48"/>
      <c r="B32" s="42"/>
      <c r="C32" s="41" t="s">
        <v>89</v>
      </c>
      <c r="D32" s="65"/>
      <c r="E32" s="76"/>
    </row>
    <row r="33" spans="1:5" s="32" customFormat="1" ht="24" customHeight="1" hidden="1">
      <c r="A33" s="48"/>
      <c r="B33" s="42"/>
      <c r="C33" s="41" t="s">
        <v>120</v>
      </c>
      <c r="D33" s="66"/>
      <c r="E33" s="76"/>
    </row>
    <row r="34" spans="1:5" s="32" customFormat="1" ht="21" customHeight="1" hidden="1">
      <c r="A34" s="48"/>
      <c r="B34" s="42"/>
      <c r="C34" s="41" t="s">
        <v>60</v>
      </c>
      <c r="D34" s="65"/>
      <c r="E34" s="76"/>
    </row>
    <row r="35" spans="1:5" s="32" customFormat="1" ht="23.25" customHeight="1">
      <c r="A35" s="43" t="s">
        <v>8</v>
      </c>
      <c r="B35" s="90" t="s">
        <v>67</v>
      </c>
      <c r="C35" s="90"/>
      <c r="D35" s="67">
        <f>SUM(D36:D40)</f>
        <v>2413.12</v>
      </c>
      <c r="E35" s="76"/>
    </row>
    <row r="36" spans="1:5" s="32" customFormat="1" ht="22.5" customHeight="1">
      <c r="A36" s="43"/>
      <c r="B36" s="91" t="s">
        <v>68</v>
      </c>
      <c r="C36" s="91"/>
      <c r="D36" s="68">
        <v>2413.12</v>
      </c>
      <c r="E36" s="76"/>
    </row>
    <row r="37" spans="1:5" s="25" customFormat="1" ht="24" customHeight="1" hidden="1">
      <c r="A37" s="43"/>
      <c r="B37" s="91" t="s">
        <v>15</v>
      </c>
      <c r="C37" s="91"/>
      <c r="D37" s="68"/>
      <c r="E37" s="75"/>
    </row>
    <row r="38" spans="1:5" s="25" customFormat="1" ht="24" customHeight="1" hidden="1">
      <c r="A38" s="43"/>
      <c r="B38" s="91" t="s">
        <v>90</v>
      </c>
      <c r="C38" s="91"/>
      <c r="D38" s="69"/>
      <c r="E38" s="75"/>
    </row>
    <row r="39" spans="1:5" s="25" customFormat="1" ht="24" customHeight="1" hidden="1">
      <c r="A39" s="43"/>
      <c r="B39" s="91" t="s">
        <v>91</v>
      </c>
      <c r="C39" s="91"/>
      <c r="D39" s="68"/>
      <c r="E39" s="75"/>
    </row>
    <row r="40" spans="1:5" s="25" customFormat="1" ht="19.5" customHeight="1" hidden="1">
      <c r="A40" s="43"/>
      <c r="B40" s="91"/>
      <c r="C40" s="91"/>
      <c r="D40" s="68"/>
      <c r="E40" s="75"/>
    </row>
    <row r="41" spans="1:5" s="25" customFormat="1" ht="24" customHeight="1">
      <c r="A41" s="43" t="s">
        <v>10</v>
      </c>
      <c r="B41" s="92" t="s">
        <v>67</v>
      </c>
      <c r="C41" s="92"/>
      <c r="D41" s="70">
        <f>SUM(D42:D48)</f>
        <v>0</v>
      </c>
      <c r="E41" s="75"/>
    </row>
    <row r="42" spans="1:5" s="25" customFormat="1" ht="24" customHeight="1" hidden="1">
      <c r="A42" s="43"/>
      <c r="B42" s="91" t="s">
        <v>63</v>
      </c>
      <c r="C42" s="91"/>
      <c r="D42" s="68"/>
      <c r="E42" s="75"/>
    </row>
    <row r="43" spans="1:5" s="25" customFormat="1" ht="24" customHeight="1" hidden="1">
      <c r="A43" s="43"/>
      <c r="B43" s="91" t="s">
        <v>83</v>
      </c>
      <c r="C43" s="91"/>
      <c r="D43" s="68"/>
      <c r="E43" s="75"/>
    </row>
    <row r="44" spans="1:5" s="25" customFormat="1" ht="19.5" hidden="1">
      <c r="A44" s="43"/>
      <c r="B44" s="91" t="s">
        <v>115</v>
      </c>
      <c r="C44" s="91"/>
      <c r="D44" s="68"/>
      <c r="E44" s="75"/>
    </row>
    <row r="45" spans="1:5" s="25" customFormat="1" ht="19.5" hidden="1">
      <c r="A45" s="43"/>
      <c r="B45" s="91" t="s">
        <v>15</v>
      </c>
      <c r="C45" s="91"/>
      <c r="D45" s="68"/>
      <c r="E45" s="75"/>
    </row>
    <row r="46" spans="1:5" s="25" customFormat="1" ht="19.5" hidden="1">
      <c r="A46" s="43"/>
      <c r="B46" s="91" t="s">
        <v>31</v>
      </c>
      <c r="C46" s="91"/>
      <c r="D46" s="68"/>
      <c r="E46" s="75"/>
    </row>
    <row r="47" spans="1:5" s="25" customFormat="1" ht="24" customHeight="1" hidden="1">
      <c r="A47" s="43"/>
      <c r="B47" s="91" t="s">
        <v>68</v>
      </c>
      <c r="C47" s="91"/>
      <c r="D47" s="68"/>
      <c r="E47" s="75"/>
    </row>
    <row r="48" spans="1:5" s="25" customFormat="1" ht="24" customHeight="1" hidden="1">
      <c r="A48" s="43"/>
      <c r="B48" s="91" t="s">
        <v>74</v>
      </c>
      <c r="C48" s="91"/>
      <c r="D48" s="68"/>
      <c r="E48" s="75"/>
    </row>
    <row r="49" spans="1:5" s="25" customFormat="1" ht="24" customHeight="1">
      <c r="A49" s="21" t="s">
        <v>25</v>
      </c>
      <c r="B49" s="92" t="s">
        <v>26</v>
      </c>
      <c r="C49" s="92"/>
      <c r="D49" s="60">
        <f>D50+D71+D93+D114+D133+D152</f>
        <v>4785.73</v>
      </c>
      <c r="E49" s="75"/>
    </row>
    <row r="50" spans="1:5" s="25" customFormat="1" ht="18" customHeight="1">
      <c r="A50" s="21"/>
      <c r="B50" s="92" t="s">
        <v>72</v>
      </c>
      <c r="C50" s="92"/>
      <c r="D50" s="71">
        <f>SUM(D51:D70)</f>
        <v>0</v>
      </c>
      <c r="E50" s="75"/>
    </row>
    <row r="51" spans="1:5" s="25" customFormat="1" ht="27" customHeight="1" hidden="1">
      <c r="A51" s="48"/>
      <c r="B51" s="49"/>
      <c r="C51" s="41" t="s">
        <v>14</v>
      </c>
      <c r="D51" s="72"/>
      <c r="E51" s="75"/>
    </row>
    <row r="52" spans="1:5" s="32" customFormat="1" ht="21" customHeight="1" hidden="1">
      <c r="A52" s="48"/>
      <c r="B52" s="49"/>
      <c r="C52" s="41" t="s">
        <v>59</v>
      </c>
      <c r="D52" s="72"/>
      <c r="E52" s="76"/>
    </row>
    <row r="53" spans="1:5" s="32" customFormat="1" ht="21" customHeight="1" hidden="1">
      <c r="A53" s="48"/>
      <c r="B53" s="49"/>
      <c r="C53" s="41" t="s">
        <v>30</v>
      </c>
      <c r="D53" s="72"/>
      <c r="E53" s="76"/>
    </row>
    <row r="54" spans="1:5" s="32" customFormat="1" ht="21" customHeight="1" hidden="1">
      <c r="A54" s="48"/>
      <c r="B54" s="49"/>
      <c r="C54" s="41" t="s">
        <v>74</v>
      </c>
      <c r="D54" s="72"/>
      <c r="E54" s="76"/>
    </row>
    <row r="55" spans="1:5" s="32" customFormat="1" ht="21" customHeight="1" hidden="1">
      <c r="A55" s="48"/>
      <c r="B55" s="49"/>
      <c r="C55" s="41" t="s">
        <v>63</v>
      </c>
      <c r="D55" s="72"/>
      <c r="E55" s="76"/>
    </row>
    <row r="56" spans="1:5" s="32" customFormat="1" ht="21" customHeight="1" hidden="1">
      <c r="A56" s="48"/>
      <c r="B56" s="49"/>
      <c r="C56" s="41" t="s">
        <v>75</v>
      </c>
      <c r="D56" s="72"/>
      <c r="E56" s="76"/>
    </row>
    <row r="57" spans="1:5" s="32" customFormat="1" ht="21" customHeight="1" hidden="1">
      <c r="A57" s="48"/>
      <c r="B57" s="49"/>
      <c r="C57" s="41" t="s">
        <v>15</v>
      </c>
      <c r="D57" s="72"/>
      <c r="E57" s="76"/>
    </row>
    <row r="58" spans="1:5" s="32" customFormat="1" ht="23.25" customHeight="1" hidden="1">
      <c r="A58" s="48"/>
      <c r="B58" s="49"/>
      <c r="C58" s="41" t="s">
        <v>64</v>
      </c>
      <c r="D58" s="72"/>
      <c r="E58" s="76"/>
    </row>
    <row r="59" spans="1:5" s="32" customFormat="1" ht="21" customHeight="1" hidden="1">
      <c r="A59" s="48"/>
      <c r="B59" s="49"/>
      <c r="C59" s="41" t="s">
        <v>18</v>
      </c>
      <c r="D59" s="72"/>
      <c r="E59" s="76"/>
    </row>
    <row r="60" spans="1:5" s="32" customFormat="1" ht="21" customHeight="1" hidden="1">
      <c r="A60" s="48"/>
      <c r="B60" s="49"/>
      <c r="C60" s="41" t="s">
        <v>31</v>
      </c>
      <c r="D60" s="72"/>
      <c r="E60" s="76"/>
    </row>
    <row r="61" spans="1:5" s="32" customFormat="1" ht="21" customHeight="1" hidden="1">
      <c r="A61" s="48"/>
      <c r="B61" s="49"/>
      <c r="C61" s="41" t="s">
        <v>65</v>
      </c>
      <c r="D61" s="72"/>
      <c r="E61" s="76"/>
    </row>
    <row r="62" spans="1:5" s="32" customFormat="1" ht="21" customHeight="1" hidden="1">
      <c r="A62" s="48"/>
      <c r="B62" s="49"/>
      <c r="C62" s="41" t="s">
        <v>45</v>
      </c>
      <c r="D62" s="72"/>
      <c r="E62" s="76"/>
    </row>
    <row r="63" spans="1:5" s="32" customFormat="1" ht="21" customHeight="1" hidden="1">
      <c r="A63" s="48"/>
      <c r="B63" s="49"/>
      <c r="C63" s="41" t="s">
        <v>69</v>
      </c>
      <c r="D63" s="73"/>
      <c r="E63" s="76"/>
    </row>
    <row r="64" spans="1:5" s="32" customFormat="1" ht="21" customHeight="1" hidden="1">
      <c r="A64" s="48"/>
      <c r="B64" s="49"/>
      <c r="C64" s="41" t="s">
        <v>86</v>
      </c>
      <c r="D64" s="65"/>
      <c r="E64" s="76"/>
    </row>
    <row r="65" spans="1:5" s="32" customFormat="1" ht="21" customHeight="1" hidden="1">
      <c r="A65" s="48"/>
      <c r="B65" s="49"/>
      <c r="C65" s="41" t="s">
        <v>66</v>
      </c>
      <c r="D65" s="65"/>
      <c r="E65" s="76"/>
    </row>
    <row r="66" spans="1:5" s="32" customFormat="1" ht="21" customHeight="1" hidden="1">
      <c r="A66" s="48"/>
      <c r="B66" s="49"/>
      <c r="C66" s="41" t="s">
        <v>76</v>
      </c>
      <c r="D66" s="73"/>
      <c r="E66" s="76"/>
    </row>
    <row r="67" spans="1:5" s="32" customFormat="1" ht="21" customHeight="1" hidden="1">
      <c r="A67" s="48"/>
      <c r="B67" s="49"/>
      <c r="C67" s="41" t="s">
        <v>89</v>
      </c>
      <c r="D67" s="65"/>
      <c r="E67" s="76"/>
    </row>
    <row r="68" spans="1:5" s="32" customFormat="1" ht="21" customHeight="1" hidden="1">
      <c r="A68" s="48"/>
      <c r="B68" s="49"/>
      <c r="C68" s="41" t="s">
        <v>0</v>
      </c>
      <c r="D68" s="65"/>
      <c r="E68" s="76"/>
    </row>
    <row r="69" spans="1:5" s="32" customFormat="1" ht="22.5" customHeight="1" hidden="1">
      <c r="A69" s="48"/>
      <c r="B69" s="49"/>
      <c r="C69" s="41" t="s">
        <v>60</v>
      </c>
      <c r="D69" s="72"/>
      <c r="E69" s="76"/>
    </row>
    <row r="70" spans="1:5" s="32" customFormat="1" ht="19.5" customHeight="1" hidden="1">
      <c r="A70" s="48"/>
      <c r="B70" s="49"/>
      <c r="C70" s="41" t="s">
        <v>100</v>
      </c>
      <c r="D70" s="72"/>
      <c r="E70" s="76"/>
    </row>
    <row r="71" spans="1:5" s="32" customFormat="1" ht="20.25" customHeight="1">
      <c r="A71" s="21"/>
      <c r="B71" s="92" t="s">
        <v>1</v>
      </c>
      <c r="C71" s="92"/>
      <c r="D71" s="71">
        <f>SUM(D72:D92)</f>
        <v>79.66</v>
      </c>
      <c r="E71" s="76"/>
    </row>
    <row r="72" spans="1:5" s="25" customFormat="1" ht="21" customHeight="1" hidden="1">
      <c r="A72" s="48"/>
      <c r="B72" s="41"/>
      <c r="C72" s="41" t="s">
        <v>14</v>
      </c>
      <c r="D72" s="72"/>
      <c r="E72" s="75"/>
    </row>
    <row r="73" spans="1:5" s="32" customFormat="1" ht="19.5" customHeight="1" hidden="1">
      <c r="A73" s="48"/>
      <c r="B73" s="41"/>
      <c r="C73" s="41" t="s">
        <v>59</v>
      </c>
      <c r="D73" s="72"/>
      <c r="E73" s="76"/>
    </row>
    <row r="74" spans="1:5" s="32" customFormat="1" ht="21" customHeight="1" hidden="1">
      <c r="A74" s="48"/>
      <c r="B74" s="41"/>
      <c r="C74" s="41" t="s">
        <v>30</v>
      </c>
      <c r="D74" s="72"/>
      <c r="E74" s="76"/>
    </row>
    <row r="75" spans="1:5" s="32" customFormat="1" ht="19.5" customHeight="1" hidden="1">
      <c r="A75" s="48"/>
      <c r="B75" s="41"/>
      <c r="C75" s="41" t="s">
        <v>74</v>
      </c>
      <c r="D75" s="72"/>
      <c r="E75" s="76"/>
    </row>
    <row r="76" spans="1:5" s="32" customFormat="1" ht="19.5" customHeight="1" hidden="1">
      <c r="A76" s="48"/>
      <c r="B76" s="41"/>
      <c r="C76" s="41" t="s">
        <v>63</v>
      </c>
      <c r="D76" s="72"/>
      <c r="E76" s="76"/>
    </row>
    <row r="77" spans="1:5" s="32" customFormat="1" ht="21" customHeight="1" hidden="1">
      <c r="A77" s="48"/>
      <c r="B77" s="41"/>
      <c r="C77" s="41" t="s">
        <v>75</v>
      </c>
      <c r="D77" s="72"/>
      <c r="E77" s="76"/>
    </row>
    <row r="78" spans="1:5" s="32" customFormat="1" ht="18.75" customHeight="1" hidden="1">
      <c r="A78" s="48"/>
      <c r="B78" s="41"/>
      <c r="C78" s="41" t="s">
        <v>15</v>
      </c>
      <c r="D78" s="72"/>
      <c r="E78" s="76"/>
    </row>
    <row r="79" spans="1:5" s="32" customFormat="1" ht="19.5" customHeight="1" hidden="1">
      <c r="A79" s="48"/>
      <c r="B79" s="41"/>
      <c r="C79" s="41" t="s">
        <v>64</v>
      </c>
      <c r="D79" s="72"/>
      <c r="E79" s="76"/>
    </row>
    <row r="80" spans="1:5" s="32" customFormat="1" ht="18.75" customHeight="1" hidden="1">
      <c r="A80" s="48"/>
      <c r="B80" s="41"/>
      <c r="C80" s="41" t="s">
        <v>77</v>
      </c>
      <c r="D80" s="72"/>
      <c r="E80" s="76"/>
    </row>
    <row r="81" spans="1:5" s="32" customFormat="1" ht="19.5" customHeight="1" hidden="1">
      <c r="A81" s="48"/>
      <c r="B81" s="41"/>
      <c r="C81" s="41" t="s">
        <v>66</v>
      </c>
      <c r="D81" s="72"/>
      <c r="E81" s="76"/>
    </row>
    <row r="82" spans="1:5" s="32" customFormat="1" ht="19.5" customHeight="1" hidden="1">
      <c r="A82" s="48"/>
      <c r="B82" s="41"/>
      <c r="C82" s="41" t="s">
        <v>18</v>
      </c>
      <c r="D82" s="72"/>
      <c r="E82" s="76"/>
    </row>
    <row r="83" spans="1:5" s="32" customFormat="1" ht="19.5" customHeight="1" hidden="1">
      <c r="A83" s="48"/>
      <c r="B83" s="41"/>
      <c r="C83" s="41" t="s">
        <v>31</v>
      </c>
      <c r="D83" s="72"/>
      <c r="E83" s="76"/>
    </row>
    <row r="84" spans="1:5" s="32" customFormat="1" ht="18.75" customHeight="1" hidden="1">
      <c r="A84" s="48"/>
      <c r="B84" s="41"/>
      <c r="C84" s="41" t="s">
        <v>65</v>
      </c>
      <c r="D84" s="72"/>
      <c r="E84" s="76"/>
    </row>
    <row r="85" spans="1:5" s="32" customFormat="1" ht="19.5" customHeight="1" hidden="1">
      <c r="A85" s="48"/>
      <c r="B85" s="41"/>
      <c r="C85" s="41" t="s">
        <v>45</v>
      </c>
      <c r="D85" s="72"/>
      <c r="E85" s="76"/>
    </row>
    <row r="86" spans="1:5" s="32" customFormat="1" ht="19.5" customHeight="1">
      <c r="A86" s="48"/>
      <c r="B86" s="41"/>
      <c r="C86" s="41" t="s">
        <v>69</v>
      </c>
      <c r="D86" s="72">
        <v>79.66</v>
      </c>
      <c r="E86" s="76"/>
    </row>
    <row r="87" spans="1:5" s="32" customFormat="1" ht="19.5" customHeight="1" hidden="1">
      <c r="A87" s="48"/>
      <c r="B87" s="41"/>
      <c r="C87" s="41" t="s">
        <v>86</v>
      </c>
      <c r="D87" s="72"/>
      <c r="E87" s="76"/>
    </row>
    <row r="88" spans="1:5" s="32" customFormat="1" ht="19.5" customHeight="1" hidden="1">
      <c r="A88" s="48"/>
      <c r="B88" s="41"/>
      <c r="C88" s="41" t="s">
        <v>66</v>
      </c>
      <c r="E88" s="76"/>
    </row>
    <row r="89" spans="1:5" s="32" customFormat="1" ht="19.5" customHeight="1" hidden="1">
      <c r="A89" s="48"/>
      <c r="B89" s="41"/>
      <c r="C89" s="41" t="s">
        <v>76</v>
      </c>
      <c r="D89" s="72"/>
      <c r="E89" s="76"/>
    </row>
    <row r="90" spans="1:5" s="32" customFormat="1" ht="19.5" customHeight="1" hidden="1">
      <c r="A90" s="48"/>
      <c r="B90" s="41"/>
      <c r="C90" s="41" t="s">
        <v>77</v>
      </c>
      <c r="D90" s="72"/>
      <c r="E90" s="76"/>
    </row>
    <row r="91" spans="1:5" s="32" customFormat="1" ht="19.5" customHeight="1" hidden="1">
      <c r="A91" s="48"/>
      <c r="B91" s="41"/>
      <c r="C91" s="41" t="s">
        <v>0</v>
      </c>
      <c r="D91" s="72"/>
      <c r="E91" s="76"/>
    </row>
    <row r="92" spans="1:5" s="32" customFormat="1" ht="19.5" customHeight="1" hidden="1">
      <c r="A92" s="48"/>
      <c r="B92" s="41"/>
      <c r="C92" s="41" t="s">
        <v>60</v>
      </c>
      <c r="D92" s="72"/>
      <c r="E92" s="76"/>
    </row>
    <row r="93" spans="1:5" s="32" customFormat="1" ht="21" customHeight="1">
      <c r="A93" s="21"/>
      <c r="B93" s="92" t="s">
        <v>2</v>
      </c>
      <c r="C93" s="92"/>
      <c r="D93" s="71">
        <f>SUM(D94:D113)</f>
        <v>3800.89</v>
      </c>
      <c r="E93" s="76"/>
    </row>
    <row r="94" spans="1:5" s="25" customFormat="1" ht="18.75" hidden="1">
      <c r="A94" s="48"/>
      <c r="B94" s="49"/>
      <c r="C94" s="41" t="s">
        <v>73</v>
      </c>
      <c r="D94" s="65"/>
      <c r="E94" s="75"/>
    </row>
    <row r="95" spans="1:5" s="32" customFormat="1" ht="22.5" customHeight="1" hidden="1">
      <c r="A95" s="48"/>
      <c r="B95" s="49"/>
      <c r="C95" s="41" t="s">
        <v>59</v>
      </c>
      <c r="D95" s="72"/>
      <c r="E95" s="76"/>
    </row>
    <row r="96" spans="1:5" s="32" customFormat="1" ht="22.5" customHeight="1">
      <c r="A96" s="48"/>
      <c r="B96" s="49"/>
      <c r="C96" s="41" t="s">
        <v>30</v>
      </c>
      <c r="D96" s="72">
        <v>69.02</v>
      </c>
      <c r="E96" s="76"/>
    </row>
    <row r="97" spans="1:5" s="32" customFormat="1" ht="22.5" customHeight="1" hidden="1">
      <c r="A97" s="48"/>
      <c r="B97" s="49"/>
      <c r="C97" s="41" t="s">
        <v>74</v>
      </c>
      <c r="D97" s="72"/>
      <c r="E97" s="76"/>
    </row>
    <row r="98" spans="1:5" s="32" customFormat="1" ht="23.25" customHeight="1" hidden="1">
      <c r="A98" s="48"/>
      <c r="B98" s="49"/>
      <c r="C98" s="41" t="s">
        <v>63</v>
      </c>
      <c r="D98" s="72"/>
      <c r="E98" s="76"/>
    </row>
    <row r="99" spans="1:5" s="32" customFormat="1" ht="22.5" customHeight="1" hidden="1">
      <c r="A99" s="48"/>
      <c r="B99" s="49"/>
      <c r="C99" s="41" t="s">
        <v>75</v>
      </c>
      <c r="D99" s="72"/>
      <c r="E99" s="76"/>
    </row>
    <row r="100" spans="1:5" s="32" customFormat="1" ht="22.5" customHeight="1" hidden="1">
      <c r="A100" s="48"/>
      <c r="B100" s="49"/>
      <c r="C100" s="41" t="s">
        <v>15</v>
      </c>
      <c r="D100" s="72"/>
      <c r="E100" s="76"/>
    </row>
    <row r="101" spans="1:5" s="32" customFormat="1" ht="22.5" customHeight="1" hidden="1">
      <c r="A101" s="48"/>
      <c r="B101" s="49"/>
      <c r="C101" s="41" t="s">
        <v>64</v>
      </c>
      <c r="D101" s="72"/>
      <c r="E101" s="76"/>
    </row>
    <row r="102" spans="1:5" s="32" customFormat="1" ht="22.5" customHeight="1" hidden="1">
      <c r="A102" s="48"/>
      <c r="B102" s="49"/>
      <c r="C102" s="41" t="s">
        <v>18</v>
      </c>
      <c r="D102" s="72"/>
      <c r="E102" s="76"/>
    </row>
    <row r="103" spans="1:5" s="32" customFormat="1" ht="22.5" customHeight="1" hidden="1">
      <c r="A103" s="48"/>
      <c r="B103" s="49"/>
      <c r="C103" s="41" t="s">
        <v>31</v>
      </c>
      <c r="D103" s="72"/>
      <c r="E103" s="76"/>
    </row>
    <row r="104" spans="1:5" s="32" customFormat="1" ht="22.5" customHeight="1" hidden="1">
      <c r="A104" s="48"/>
      <c r="B104" s="49"/>
      <c r="C104" s="41" t="s">
        <v>65</v>
      </c>
      <c r="D104" s="72"/>
      <c r="E104" s="76"/>
    </row>
    <row r="105" spans="1:5" s="32" customFormat="1" ht="22.5" customHeight="1" hidden="1">
      <c r="A105" s="48"/>
      <c r="B105" s="49"/>
      <c r="C105" s="41" t="s">
        <v>45</v>
      </c>
      <c r="D105" s="72"/>
      <c r="E105" s="76"/>
    </row>
    <row r="106" spans="1:5" s="32" customFormat="1" ht="24" customHeight="1">
      <c r="A106" s="48"/>
      <c r="B106" s="49"/>
      <c r="C106" s="41" t="s">
        <v>69</v>
      </c>
      <c r="D106" s="72">
        <v>3731.87</v>
      </c>
      <c r="E106" s="76"/>
    </row>
    <row r="107" spans="1:5" s="32" customFormat="1" ht="22.5" customHeight="1" hidden="1">
      <c r="A107" s="48"/>
      <c r="B107" s="49"/>
      <c r="C107" s="41" t="s">
        <v>86</v>
      </c>
      <c r="D107" s="72"/>
      <c r="E107" s="76"/>
    </row>
    <row r="108" spans="1:5" s="32" customFormat="1" ht="22.5" customHeight="1" hidden="1">
      <c r="A108" s="48"/>
      <c r="B108" s="49"/>
      <c r="C108" s="41" t="s">
        <v>66</v>
      </c>
      <c r="E108" s="76"/>
    </row>
    <row r="109" spans="1:5" s="32" customFormat="1" ht="28.5" customHeight="1" hidden="1">
      <c r="A109" s="48"/>
      <c r="B109" s="49"/>
      <c r="C109" s="41" t="s">
        <v>76</v>
      </c>
      <c r="D109" s="72"/>
      <c r="E109" s="76"/>
    </row>
    <row r="110" spans="1:5" s="32" customFormat="1" ht="22.5" customHeight="1" hidden="1">
      <c r="A110" s="48"/>
      <c r="B110" s="49"/>
      <c r="C110" s="41" t="s">
        <v>86</v>
      </c>
      <c r="D110" s="72"/>
      <c r="E110" s="76"/>
    </row>
    <row r="111" spans="1:5" s="32" customFormat="1" ht="22.5" customHeight="1" hidden="1">
      <c r="A111" s="48"/>
      <c r="B111" s="49"/>
      <c r="C111" s="41" t="s">
        <v>77</v>
      </c>
      <c r="D111" s="72"/>
      <c r="E111" s="76"/>
    </row>
    <row r="112" spans="1:5" s="32" customFormat="1" ht="22.5" customHeight="1" hidden="1">
      <c r="A112" s="48"/>
      <c r="B112" s="49"/>
      <c r="C112" s="41" t="s">
        <v>0</v>
      </c>
      <c r="D112" s="72"/>
      <c r="E112" s="76"/>
    </row>
    <row r="113" spans="1:5" s="32" customFormat="1" ht="22.5" customHeight="1" hidden="1">
      <c r="A113" s="48"/>
      <c r="B113" s="49"/>
      <c r="C113" s="41" t="s">
        <v>60</v>
      </c>
      <c r="D113" s="72"/>
      <c r="E113" s="76"/>
    </row>
    <row r="114" spans="1:5" s="32" customFormat="1" ht="22.5" customHeight="1">
      <c r="A114" s="36"/>
      <c r="B114" s="92" t="s">
        <v>71</v>
      </c>
      <c r="C114" s="92"/>
      <c r="D114" s="71">
        <f>SUM(D115:D132)</f>
        <v>0</v>
      </c>
      <c r="E114" s="76"/>
    </row>
    <row r="115" spans="1:5" s="25" customFormat="1" ht="22.5" customHeight="1" hidden="1">
      <c r="A115" s="48"/>
      <c r="B115" s="41"/>
      <c r="C115" s="41" t="s">
        <v>73</v>
      </c>
      <c r="D115" s="72"/>
      <c r="E115" s="75"/>
    </row>
    <row r="116" spans="1:5" s="32" customFormat="1" ht="19.5" customHeight="1" hidden="1">
      <c r="A116" s="48"/>
      <c r="B116" s="41"/>
      <c r="C116" s="41" t="s">
        <v>59</v>
      </c>
      <c r="D116" s="72"/>
      <c r="E116" s="76"/>
    </row>
    <row r="117" spans="1:5" s="32" customFormat="1" ht="19.5" customHeight="1" hidden="1">
      <c r="A117" s="48"/>
      <c r="B117" s="41"/>
      <c r="C117" s="41" t="s">
        <v>30</v>
      </c>
      <c r="D117" s="72"/>
      <c r="E117" s="76"/>
    </row>
    <row r="118" spans="1:5" s="32" customFormat="1" ht="19.5" customHeight="1" hidden="1">
      <c r="A118" s="48"/>
      <c r="B118" s="41"/>
      <c r="C118" s="41" t="s">
        <v>74</v>
      </c>
      <c r="D118" s="72"/>
      <c r="E118" s="76"/>
    </row>
    <row r="119" spans="1:5" s="32" customFormat="1" ht="19.5" customHeight="1" hidden="1">
      <c r="A119" s="48"/>
      <c r="B119" s="41"/>
      <c r="C119" s="41" t="s">
        <v>63</v>
      </c>
      <c r="D119" s="72"/>
      <c r="E119" s="76"/>
    </row>
    <row r="120" spans="1:5" s="32" customFormat="1" ht="19.5" customHeight="1" hidden="1">
      <c r="A120" s="48"/>
      <c r="B120" s="41"/>
      <c r="C120" s="41" t="s">
        <v>83</v>
      </c>
      <c r="D120" s="72"/>
      <c r="E120" s="76"/>
    </row>
    <row r="121" spans="1:5" s="32" customFormat="1" ht="19.5" customHeight="1" hidden="1">
      <c r="A121" s="48"/>
      <c r="B121" s="41"/>
      <c r="C121" s="41" t="s">
        <v>15</v>
      </c>
      <c r="D121" s="72"/>
      <c r="E121" s="76"/>
    </row>
    <row r="122" spans="1:5" s="32" customFormat="1" ht="19.5" customHeight="1" hidden="1">
      <c r="A122" s="48"/>
      <c r="B122" s="41"/>
      <c r="C122" s="41" t="s">
        <v>64</v>
      </c>
      <c r="D122" s="72"/>
      <c r="E122" s="76"/>
    </row>
    <row r="123" spans="1:5" s="32" customFormat="1" ht="21" customHeight="1" hidden="1">
      <c r="A123" s="48"/>
      <c r="B123" s="41"/>
      <c r="C123" s="41" t="s">
        <v>18</v>
      </c>
      <c r="D123" s="72"/>
      <c r="E123" s="76"/>
    </row>
    <row r="124" spans="1:5" s="32" customFormat="1" ht="19.5" customHeight="1" hidden="1">
      <c r="A124" s="48"/>
      <c r="B124" s="41"/>
      <c r="C124" s="41" t="s">
        <v>31</v>
      </c>
      <c r="D124" s="72"/>
      <c r="E124" s="76"/>
    </row>
    <row r="125" spans="1:5" s="32" customFormat="1" ht="19.5" customHeight="1" hidden="1">
      <c r="A125" s="48"/>
      <c r="B125" s="41"/>
      <c r="C125" s="41" t="s">
        <v>65</v>
      </c>
      <c r="D125" s="72"/>
      <c r="E125" s="76"/>
    </row>
    <row r="126" spans="1:5" s="32" customFormat="1" ht="19.5" customHeight="1" hidden="1">
      <c r="A126" s="48"/>
      <c r="B126" s="41"/>
      <c r="C126" s="41" t="s">
        <v>45</v>
      </c>
      <c r="D126" s="72"/>
      <c r="E126" s="76"/>
    </row>
    <row r="127" spans="1:5" s="32" customFormat="1" ht="19.5" customHeight="1" hidden="1">
      <c r="A127" s="48"/>
      <c r="B127" s="41"/>
      <c r="C127" s="41" t="s">
        <v>69</v>
      </c>
      <c r="D127" s="72"/>
      <c r="E127" s="76"/>
    </row>
    <row r="128" spans="1:5" s="32" customFormat="1" ht="21" customHeight="1" hidden="1">
      <c r="A128" s="48"/>
      <c r="B128" s="41"/>
      <c r="C128" s="41" t="s">
        <v>86</v>
      </c>
      <c r="D128" s="72"/>
      <c r="E128" s="76"/>
    </row>
    <row r="129" spans="1:7" s="32" customFormat="1" ht="18.75" customHeight="1" hidden="1">
      <c r="A129" s="48"/>
      <c r="B129" s="41"/>
      <c r="C129" s="41" t="s">
        <v>66</v>
      </c>
      <c r="D129" s="72"/>
      <c r="E129" s="76"/>
      <c r="G129" s="35"/>
    </row>
    <row r="130" spans="1:5" s="32" customFormat="1" ht="19.5" customHeight="1" hidden="1">
      <c r="A130" s="48"/>
      <c r="B130" s="41"/>
      <c r="C130" s="41" t="s">
        <v>76</v>
      </c>
      <c r="D130" s="72"/>
      <c r="E130" s="76"/>
    </row>
    <row r="131" spans="1:5" s="32" customFormat="1" ht="19.5" customHeight="1" hidden="1">
      <c r="A131" s="48"/>
      <c r="B131" s="41"/>
      <c r="C131" s="41" t="s">
        <v>77</v>
      </c>
      <c r="D131" s="72"/>
      <c r="E131" s="76"/>
    </row>
    <row r="132" spans="1:5" s="32" customFormat="1" ht="19.5" customHeight="1" hidden="1">
      <c r="A132" s="48"/>
      <c r="B132" s="41"/>
      <c r="C132" s="41" t="s">
        <v>60</v>
      </c>
      <c r="D132" s="72"/>
      <c r="E132" s="76"/>
    </row>
    <row r="133" spans="1:7" s="32" customFormat="1" ht="23.25" customHeight="1">
      <c r="A133" s="21"/>
      <c r="B133" s="92" t="s">
        <v>85</v>
      </c>
      <c r="C133" s="92"/>
      <c r="D133" s="71">
        <f>SUM(D134:D151)</f>
        <v>905.1800000000001</v>
      </c>
      <c r="E133" s="76"/>
      <c r="G133" s="35"/>
    </row>
    <row r="134" spans="1:5" s="25" customFormat="1" ht="16.5" customHeight="1" hidden="1">
      <c r="A134" s="48"/>
      <c r="B134" s="41"/>
      <c r="C134" s="41" t="s">
        <v>127</v>
      </c>
      <c r="D134" s="72"/>
      <c r="E134" s="75"/>
    </row>
    <row r="135" spans="1:5" s="32" customFormat="1" ht="19.5" customHeight="1" hidden="1">
      <c r="A135" s="48"/>
      <c r="B135" s="41"/>
      <c r="C135" s="41" t="s">
        <v>59</v>
      </c>
      <c r="D135" s="72"/>
      <c r="E135" s="76"/>
    </row>
    <row r="136" spans="1:5" s="32" customFormat="1" ht="19.5" customHeight="1">
      <c r="A136" s="48"/>
      <c r="B136" s="41"/>
      <c r="C136" s="41" t="s">
        <v>30</v>
      </c>
      <c r="D136" s="72">
        <v>28.71</v>
      </c>
      <c r="E136" s="76"/>
    </row>
    <row r="137" spans="1:5" s="32" customFormat="1" ht="22.5" customHeight="1" hidden="1">
      <c r="A137" s="48"/>
      <c r="B137" s="41"/>
      <c r="C137" s="41" t="s">
        <v>74</v>
      </c>
      <c r="D137" s="72"/>
      <c r="E137" s="76"/>
    </row>
    <row r="138" spans="1:5" s="32" customFormat="1" ht="19.5" customHeight="1" hidden="1">
      <c r="A138" s="48"/>
      <c r="B138" s="41"/>
      <c r="C138" s="41" t="s">
        <v>63</v>
      </c>
      <c r="D138" s="72"/>
      <c r="E138" s="76"/>
    </row>
    <row r="139" spans="1:5" s="32" customFormat="1" ht="19.5" customHeight="1" hidden="1">
      <c r="A139" s="48"/>
      <c r="B139" s="41"/>
      <c r="C139" s="41" t="s">
        <v>75</v>
      </c>
      <c r="D139" s="72"/>
      <c r="E139" s="76"/>
    </row>
    <row r="140" spans="1:5" s="32" customFormat="1" ht="18.75" customHeight="1" hidden="1">
      <c r="A140" s="48"/>
      <c r="B140" s="41"/>
      <c r="C140" s="41" t="s">
        <v>15</v>
      </c>
      <c r="D140" s="72"/>
      <c r="E140" s="76"/>
    </row>
    <row r="141" spans="1:5" s="32" customFormat="1" ht="19.5" customHeight="1" hidden="1">
      <c r="A141" s="48"/>
      <c r="B141" s="41"/>
      <c r="C141" s="41" t="s">
        <v>64</v>
      </c>
      <c r="D141" s="72"/>
      <c r="E141" s="76"/>
    </row>
    <row r="142" spans="1:5" s="32" customFormat="1" ht="19.5" customHeight="1" hidden="1">
      <c r="A142" s="48"/>
      <c r="B142" s="41"/>
      <c r="C142" s="41" t="s">
        <v>18</v>
      </c>
      <c r="D142" s="72"/>
      <c r="E142" s="76"/>
    </row>
    <row r="143" spans="1:5" s="32" customFormat="1" ht="20.25" customHeight="1" hidden="1">
      <c r="A143" s="48"/>
      <c r="B143" s="41"/>
      <c r="C143" s="41" t="s">
        <v>31</v>
      </c>
      <c r="D143" s="72"/>
      <c r="E143" s="76"/>
    </row>
    <row r="144" spans="1:5" s="32" customFormat="1" ht="19.5" customHeight="1">
      <c r="A144" s="48"/>
      <c r="B144" s="41"/>
      <c r="C144" s="41" t="s">
        <v>65</v>
      </c>
      <c r="D144" s="72">
        <v>158.63</v>
      </c>
      <c r="E144" s="76"/>
    </row>
    <row r="145" spans="1:5" s="32" customFormat="1" ht="19.5" customHeight="1">
      <c r="A145" s="48"/>
      <c r="B145" s="41"/>
      <c r="C145" s="41" t="s">
        <v>45</v>
      </c>
      <c r="D145" s="72">
        <f>890.12-172.28</f>
        <v>717.84</v>
      </c>
      <c r="E145" s="76"/>
    </row>
    <row r="146" spans="1:5" s="32" customFormat="1" ht="19.5" customHeight="1" hidden="1">
      <c r="A146" s="48"/>
      <c r="B146" s="41"/>
      <c r="C146" s="41" t="s">
        <v>69</v>
      </c>
      <c r="D146" s="72"/>
      <c r="E146" s="76"/>
    </row>
    <row r="147" spans="1:5" s="32" customFormat="1" ht="19.5" customHeight="1" hidden="1">
      <c r="A147" s="48"/>
      <c r="B147" s="41"/>
      <c r="C147" s="41" t="s">
        <v>86</v>
      </c>
      <c r="D147" s="72"/>
      <c r="E147" s="76"/>
    </row>
    <row r="148" spans="1:5" s="32" customFormat="1" ht="24" customHeight="1" hidden="1">
      <c r="A148" s="48"/>
      <c r="B148" s="41"/>
      <c r="C148" s="41" t="s">
        <v>66</v>
      </c>
      <c r="D148" s="72"/>
      <c r="E148" s="76"/>
    </row>
    <row r="149" spans="1:5" s="32" customFormat="1" ht="19.5" customHeight="1" hidden="1">
      <c r="A149" s="48"/>
      <c r="B149" s="41"/>
      <c r="C149" s="41" t="s">
        <v>76</v>
      </c>
      <c r="D149" s="72"/>
      <c r="E149" s="76"/>
    </row>
    <row r="150" spans="1:5" s="32" customFormat="1" ht="19.5" customHeight="1" hidden="1">
      <c r="A150" s="48"/>
      <c r="B150" s="41"/>
      <c r="C150" s="41" t="s">
        <v>77</v>
      </c>
      <c r="D150" s="72"/>
      <c r="E150" s="76"/>
    </row>
    <row r="151" spans="1:5" s="32" customFormat="1" ht="22.5" customHeight="1" hidden="1">
      <c r="A151" s="48"/>
      <c r="B151" s="41"/>
      <c r="C151" s="41" t="s">
        <v>60</v>
      </c>
      <c r="D151" s="72"/>
      <c r="E151" s="76"/>
    </row>
    <row r="152" spans="1:5" s="32" customFormat="1" ht="19.5">
      <c r="A152" s="48"/>
      <c r="B152" s="92" t="s">
        <v>81</v>
      </c>
      <c r="C152" s="92"/>
      <c r="D152" s="71">
        <f>D153</f>
        <v>0</v>
      </c>
      <c r="E152" s="76"/>
    </row>
    <row r="153" spans="1:5" s="32" customFormat="1" ht="19.5" customHeight="1" hidden="1">
      <c r="A153" s="48"/>
      <c r="B153" s="44"/>
      <c r="C153" s="44" t="s">
        <v>82</v>
      </c>
      <c r="D153" s="72"/>
      <c r="E153" s="76"/>
    </row>
    <row r="154" spans="1:5" s="32" customFormat="1" ht="41.25" customHeight="1">
      <c r="A154" s="85" t="s">
        <v>56</v>
      </c>
      <c r="B154" s="92" t="s">
        <v>189</v>
      </c>
      <c r="C154" s="92"/>
      <c r="D154" s="74">
        <v>68090.24</v>
      </c>
      <c r="E154" s="76"/>
    </row>
    <row r="155" spans="1:5" s="25" customFormat="1" ht="39.75" customHeight="1" hidden="1">
      <c r="A155" s="85"/>
      <c r="B155" s="92" t="s">
        <v>195</v>
      </c>
      <c r="C155" s="92"/>
      <c r="D155" s="74"/>
      <c r="E155" s="75"/>
    </row>
    <row r="156" spans="1:5" s="25" customFormat="1" ht="42" customHeight="1" hidden="1">
      <c r="A156" s="85"/>
      <c r="B156" s="92" t="s">
        <v>196</v>
      </c>
      <c r="C156" s="92"/>
      <c r="D156" s="74"/>
      <c r="E156" s="75"/>
    </row>
    <row r="157" spans="1:5" s="25" customFormat="1" ht="25.5" customHeight="1" hidden="1">
      <c r="A157" s="85"/>
      <c r="B157" s="92"/>
      <c r="C157" s="92"/>
      <c r="D157" s="74"/>
      <c r="E157" s="75"/>
    </row>
    <row r="158" spans="1:5" s="25" customFormat="1" ht="25.5" customHeight="1" hidden="1">
      <c r="A158" s="85"/>
      <c r="B158" s="92"/>
      <c r="C158" s="92"/>
      <c r="D158" s="74"/>
      <c r="E158" s="75"/>
    </row>
    <row r="159" spans="1:6" s="25" customFormat="1" ht="25.5" customHeight="1">
      <c r="A159" s="43" t="s">
        <v>22</v>
      </c>
      <c r="B159" s="85" t="s">
        <v>57</v>
      </c>
      <c r="C159" s="85"/>
      <c r="D159" s="60">
        <f>D170+D179+D185+D190+D195+D201+D226+D229+D235+D252+D217+D275+D206+D212+D247+D259</f>
        <v>811362.3399999999</v>
      </c>
      <c r="E159" s="75"/>
      <c r="F159" s="53"/>
    </row>
    <row r="160" spans="1:6" s="25" customFormat="1" ht="18.75" hidden="1">
      <c r="A160" s="85" t="s">
        <v>14</v>
      </c>
      <c r="B160" s="89"/>
      <c r="C160" s="89"/>
      <c r="D160" s="68"/>
      <c r="E160" s="50"/>
      <c r="F160" s="53"/>
    </row>
    <row r="161" spans="1:6" s="25" customFormat="1" ht="39" customHeight="1">
      <c r="A161" s="85"/>
      <c r="B161" s="89" t="s">
        <v>184</v>
      </c>
      <c r="C161" s="89"/>
      <c r="D161" s="68">
        <v>248.45</v>
      </c>
      <c r="E161" s="50"/>
      <c r="F161" s="53"/>
    </row>
    <row r="162" spans="1:7" s="25" customFormat="1" ht="20.25" customHeight="1">
      <c r="A162" s="85"/>
      <c r="B162" s="89" t="s">
        <v>109</v>
      </c>
      <c r="C162" s="89"/>
      <c r="D162" s="68">
        <v>2352</v>
      </c>
      <c r="E162" s="50"/>
      <c r="G162" s="53"/>
    </row>
    <row r="163" spans="1:7" s="25" customFormat="1" ht="26.25" customHeight="1">
      <c r="A163" s="85"/>
      <c r="B163" s="89" t="s">
        <v>44</v>
      </c>
      <c r="C163" s="89"/>
      <c r="D163" s="68">
        <v>744.04</v>
      </c>
      <c r="E163" s="50"/>
      <c r="G163" s="53"/>
    </row>
    <row r="164" spans="1:7" s="25" customFormat="1" ht="18.75">
      <c r="A164" s="85"/>
      <c r="B164" s="89" t="s">
        <v>183</v>
      </c>
      <c r="C164" s="89"/>
      <c r="D164" s="68">
        <v>16000</v>
      </c>
      <c r="E164" s="50"/>
      <c r="G164" s="53"/>
    </row>
    <row r="165" spans="1:7" s="25" customFormat="1" ht="18.75" hidden="1">
      <c r="A165" s="85"/>
      <c r="B165" s="89"/>
      <c r="C165" s="89"/>
      <c r="D165" s="68"/>
      <c r="E165" s="50"/>
      <c r="G165" s="53"/>
    </row>
    <row r="166" spans="1:7" s="25" customFormat="1" ht="18.75" hidden="1">
      <c r="A166" s="85"/>
      <c r="B166" s="89"/>
      <c r="C166" s="89"/>
      <c r="D166" s="68"/>
      <c r="E166" s="50"/>
      <c r="G166" s="53"/>
    </row>
    <row r="167" spans="1:7" s="25" customFormat="1" ht="18.75" hidden="1">
      <c r="A167" s="85"/>
      <c r="B167" s="89"/>
      <c r="C167" s="89"/>
      <c r="D167" s="68"/>
      <c r="E167" s="50"/>
      <c r="G167" s="53"/>
    </row>
    <row r="168" spans="1:7" s="25" customFormat="1" ht="18.75" hidden="1">
      <c r="A168" s="85"/>
      <c r="B168" s="89"/>
      <c r="C168" s="89"/>
      <c r="D168" s="68"/>
      <c r="E168" s="50"/>
      <c r="G168" s="53"/>
    </row>
    <row r="169" spans="1:7" s="25" customFormat="1" ht="18.75" hidden="1">
      <c r="A169" s="85"/>
      <c r="B169" s="89"/>
      <c r="C169" s="89"/>
      <c r="D169" s="68"/>
      <c r="E169" s="50"/>
      <c r="G169" s="53"/>
    </row>
    <row r="170" spans="1:5" s="25" customFormat="1" ht="19.5">
      <c r="A170" s="85"/>
      <c r="B170" s="93" t="s">
        <v>99</v>
      </c>
      <c r="C170" s="93"/>
      <c r="D170" s="51">
        <f>SUM(D160:D169)</f>
        <v>19344.489999999998</v>
      </c>
      <c r="E170" s="50"/>
    </row>
    <row r="171" spans="1:4" s="26" customFormat="1" ht="18.75" hidden="1">
      <c r="A171" s="85" t="s">
        <v>125</v>
      </c>
      <c r="B171" s="89"/>
      <c r="C171" s="89"/>
      <c r="D171" s="54"/>
    </row>
    <row r="172" spans="1:4" s="26" customFormat="1" ht="18.75" hidden="1">
      <c r="A172" s="85"/>
      <c r="B172" s="89"/>
      <c r="C172" s="89"/>
      <c r="D172" s="54"/>
    </row>
    <row r="173" spans="1:4" s="26" customFormat="1" ht="22.5" customHeight="1" hidden="1">
      <c r="A173" s="85"/>
      <c r="B173" s="89"/>
      <c r="C173" s="89"/>
      <c r="D173" s="54"/>
    </row>
    <row r="174" spans="1:4" s="26" customFormat="1" ht="22.5" customHeight="1" hidden="1">
      <c r="A174" s="85"/>
      <c r="B174" s="89"/>
      <c r="C174" s="89"/>
      <c r="D174" s="54"/>
    </row>
    <row r="175" spans="1:4" s="26" customFormat="1" ht="18.75" hidden="1">
      <c r="A175" s="85"/>
      <c r="B175" s="89"/>
      <c r="C175" s="89"/>
      <c r="D175" s="54"/>
    </row>
    <row r="176" spans="1:4" s="26" customFormat="1" ht="22.5" customHeight="1" hidden="1">
      <c r="A176" s="85"/>
      <c r="B176" s="89"/>
      <c r="C176" s="89"/>
      <c r="D176" s="54"/>
    </row>
    <row r="177" spans="1:4" s="26" customFormat="1" ht="21.75" customHeight="1" hidden="1">
      <c r="A177" s="85"/>
      <c r="B177" s="89"/>
      <c r="C177" s="89"/>
      <c r="D177" s="54"/>
    </row>
    <row r="178" spans="1:4" s="26" customFormat="1" ht="18.75" hidden="1">
      <c r="A178" s="85"/>
      <c r="B178" s="89"/>
      <c r="C178" s="89"/>
      <c r="D178" s="54"/>
    </row>
    <row r="179" spans="1:8" s="26" customFormat="1" ht="19.5" hidden="1">
      <c r="A179" s="85"/>
      <c r="B179" s="93" t="s">
        <v>99</v>
      </c>
      <c r="C179" s="93"/>
      <c r="D179" s="58">
        <f>SUM(D171:D178)</f>
        <v>0</v>
      </c>
      <c r="F179" s="28"/>
      <c r="H179" s="28"/>
    </row>
    <row r="180" spans="1:4" s="26" customFormat="1" ht="41.25" customHeight="1" hidden="1">
      <c r="A180" s="85" t="s">
        <v>15</v>
      </c>
      <c r="B180" s="89"/>
      <c r="C180" s="89"/>
      <c r="D180" s="54"/>
    </row>
    <row r="181" spans="1:4" s="26" customFormat="1" ht="26.25" customHeight="1" hidden="1">
      <c r="A181" s="85"/>
      <c r="B181" s="89"/>
      <c r="C181" s="89"/>
      <c r="D181" s="54"/>
    </row>
    <row r="182" spans="1:4" s="26" customFormat="1" ht="22.5" customHeight="1" hidden="1">
      <c r="A182" s="85"/>
      <c r="B182" s="89"/>
      <c r="C182" s="89"/>
      <c r="D182" s="54"/>
    </row>
    <row r="183" spans="1:4" s="26" customFormat="1" ht="22.5" customHeight="1" hidden="1">
      <c r="A183" s="85"/>
      <c r="B183" s="89"/>
      <c r="C183" s="89"/>
      <c r="D183" s="54"/>
    </row>
    <row r="184" spans="1:4" s="26" customFormat="1" ht="22.5" customHeight="1" hidden="1">
      <c r="A184" s="85"/>
      <c r="B184" s="89"/>
      <c r="C184" s="89"/>
      <c r="D184" s="54"/>
    </row>
    <row r="185" spans="1:4" s="26" customFormat="1" ht="19.5" hidden="1">
      <c r="A185" s="85"/>
      <c r="B185" s="93" t="s">
        <v>99</v>
      </c>
      <c r="C185" s="93"/>
      <c r="D185" s="59">
        <f>SUM(D180:D184)</f>
        <v>0</v>
      </c>
    </row>
    <row r="186" spans="1:4" s="26" customFormat="1" ht="21" customHeight="1">
      <c r="A186" s="85" t="s">
        <v>30</v>
      </c>
      <c r="B186" s="89" t="s">
        <v>93</v>
      </c>
      <c r="C186" s="89"/>
      <c r="D186" s="54">
        <v>380</v>
      </c>
    </row>
    <row r="187" spans="1:4" s="26" customFormat="1" ht="18.75" hidden="1">
      <c r="A187" s="85"/>
      <c r="B187" s="89"/>
      <c r="C187" s="89"/>
      <c r="D187" s="54"/>
    </row>
    <row r="188" spans="1:4" s="26" customFormat="1" ht="18.75" hidden="1">
      <c r="A188" s="85"/>
      <c r="B188" s="89"/>
      <c r="C188" s="89"/>
      <c r="D188" s="54"/>
    </row>
    <row r="189" spans="1:4" s="26" customFormat="1" ht="18.75" hidden="1">
      <c r="A189" s="85"/>
      <c r="B189" s="89"/>
      <c r="C189" s="89"/>
      <c r="D189" s="54"/>
    </row>
    <row r="190" spans="1:4" s="26" customFormat="1" ht="19.5">
      <c r="A190" s="85"/>
      <c r="B190" s="93" t="s">
        <v>99</v>
      </c>
      <c r="C190" s="93"/>
      <c r="D190" s="59">
        <f>D186+D187+D188+D189</f>
        <v>380</v>
      </c>
    </row>
    <row r="191" spans="1:4" s="26" customFormat="1" ht="21.75" customHeight="1">
      <c r="A191" s="85" t="s">
        <v>60</v>
      </c>
      <c r="B191" s="89" t="s">
        <v>190</v>
      </c>
      <c r="C191" s="89"/>
      <c r="D191" s="54">
        <v>4865</v>
      </c>
    </row>
    <row r="192" spans="1:4" s="26" customFormat="1" ht="21.75" customHeight="1" hidden="1">
      <c r="A192" s="85"/>
      <c r="B192" s="89"/>
      <c r="C192" s="89"/>
      <c r="D192" s="54"/>
    </row>
    <row r="193" spans="1:4" s="26" customFormat="1" ht="18.75" hidden="1">
      <c r="A193" s="85"/>
      <c r="B193" s="89"/>
      <c r="C193" s="89"/>
      <c r="D193" s="54"/>
    </row>
    <row r="194" spans="1:4" s="26" customFormat="1" ht="18.75" hidden="1">
      <c r="A194" s="85"/>
      <c r="B194" s="89"/>
      <c r="C194" s="89"/>
      <c r="D194" s="54"/>
    </row>
    <row r="195" spans="1:6" s="26" customFormat="1" ht="19.5">
      <c r="A195" s="85"/>
      <c r="B195" s="93" t="s">
        <v>99</v>
      </c>
      <c r="C195" s="93"/>
      <c r="D195" s="52">
        <f>D191+D192+D193+D194</f>
        <v>4865</v>
      </c>
      <c r="F195" s="28"/>
    </row>
    <row r="196" spans="1:4" s="26" customFormat="1" ht="18.75">
      <c r="A196" s="85" t="s">
        <v>64</v>
      </c>
      <c r="B196" s="92" t="s">
        <v>106</v>
      </c>
      <c r="C196" s="92"/>
      <c r="D196" s="29">
        <f>960+2040</f>
        <v>3000</v>
      </c>
    </row>
    <row r="197" spans="1:4" s="26" customFormat="1" ht="39.75" customHeight="1">
      <c r="A197" s="85"/>
      <c r="B197" s="92" t="s">
        <v>188</v>
      </c>
      <c r="C197" s="92"/>
      <c r="D197" s="29">
        <v>490</v>
      </c>
    </row>
    <row r="198" spans="1:4" s="26" customFormat="1" ht="22.5" customHeight="1">
      <c r="A198" s="85"/>
      <c r="B198" s="92" t="s">
        <v>44</v>
      </c>
      <c r="C198" s="92"/>
      <c r="D198" s="29">
        <f>60+177.99</f>
        <v>237.99</v>
      </c>
    </row>
    <row r="199" spans="1:4" s="26" customFormat="1" ht="22.5" customHeight="1" hidden="1">
      <c r="A199" s="85"/>
      <c r="B199" s="92"/>
      <c r="C199" s="92"/>
      <c r="D199" s="29"/>
    </row>
    <row r="200" spans="1:4" s="26" customFormat="1" ht="22.5" customHeight="1" hidden="1">
      <c r="A200" s="85"/>
      <c r="B200" s="92"/>
      <c r="C200" s="92"/>
      <c r="D200" s="29"/>
    </row>
    <row r="201" spans="1:7" s="26" customFormat="1" ht="19.5">
      <c r="A201" s="85"/>
      <c r="B201" s="93" t="s">
        <v>99</v>
      </c>
      <c r="C201" s="93"/>
      <c r="D201" s="52">
        <f>SUM(D196:D200)</f>
        <v>3727.99</v>
      </c>
      <c r="G201" s="28"/>
    </row>
    <row r="202" spans="1:7" s="26" customFormat="1" ht="18.75" hidden="1">
      <c r="A202" s="85" t="s">
        <v>166</v>
      </c>
      <c r="B202" s="89"/>
      <c r="C202" s="89"/>
      <c r="D202" s="29"/>
      <c r="G202" s="28"/>
    </row>
    <row r="203" spans="1:7" s="26" customFormat="1" ht="17.25" customHeight="1" hidden="1">
      <c r="A203" s="85"/>
      <c r="B203" s="89"/>
      <c r="C203" s="89"/>
      <c r="D203" s="29"/>
      <c r="G203" s="28"/>
    </row>
    <row r="204" spans="1:4" s="26" customFormat="1" ht="22.5" customHeight="1" hidden="1">
      <c r="A204" s="85"/>
      <c r="B204" s="89"/>
      <c r="C204" s="89"/>
      <c r="D204" s="29"/>
    </row>
    <row r="205" spans="1:4" s="26" customFormat="1" ht="17.25" customHeight="1" hidden="1">
      <c r="A205" s="85"/>
      <c r="B205" s="89"/>
      <c r="C205" s="89"/>
      <c r="D205" s="29"/>
    </row>
    <row r="206" spans="1:6" s="26" customFormat="1" ht="19.5" hidden="1">
      <c r="A206" s="85"/>
      <c r="B206" s="93" t="s">
        <v>99</v>
      </c>
      <c r="C206" s="93"/>
      <c r="D206" s="52">
        <f>SUM(D202:D205)</f>
        <v>0</v>
      </c>
      <c r="F206" s="28"/>
    </row>
    <row r="207" spans="1:4" s="26" customFormat="1" ht="18.75" hidden="1">
      <c r="A207" s="85" t="s">
        <v>111</v>
      </c>
      <c r="B207" s="89"/>
      <c r="C207" s="89"/>
      <c r="D207" s="29"/>
    </row>
    <row r="208" spans="1:4" s="26" customFormat="1" ht="21" customHeight="1" hidden="1">
      <c r="A208" s="85"/>
      <c r="B208" s="94"/>
      <c r="C208" s="94"/>
      <c r="D208" s="29"/>
    </row>
    <row r="209" spans="1:4" s="26" customFormat="1" ht="18.75" hidden="1">
      <c r="A209" s="85"/>
      <c r="B209" s="89"/>
      <c r="C209" s="89"/>
      <c r="D209" s="29"/>
    </row>
    <row r="210" spans="1:4" s="26" customFormat="1" ht="38.25" customHeight="1" hidden="1">
      <c r="A210" s="85"/>
      <c r="B210" s="89"/>
      <c r="C210" s="89"/>
      <c r="D210" s="29"/>
    </row>
    <row r="211" spans="1:4" s="26" customFormat="1" ht="24" customHeight="1" hidden="1">
      <c r="A211" s="85"/>
      <c r="B211" s="89"/>
      <c r="C211" s="89"/>
      <c r="D211" s="29"/>
    </row>
    <row r="212" spans="1:4" s="26" customFormat="1" ht="19.5" hidden="1">
      <c r="A212" s="85"/>
      <c r="B212" s="93" t="s">
        <v>99</v>
      </c>
      <c r="C212" s="93"/>
      <c r="D212" s="52">
        <f>D207+D208+D209+D210+D211</f>
        <v>0</v>
      </c>
    </row>
    <row r="213" spans="1:4" s="26" customFormat="1" ht="18" customHeight="1" hidden="1">
      <c r="A213" s="85" t="s">
        <v>97</v>
      </c>
      <c r="B213" s="89"/>
      <c r="C213" s="89"/>
      <c r="D213" s="38"/>
    </row>
    <row r="214" spans="1:4" s="26" customFormat="1" ht="18.75" hidden="1">
      <c r="A214" s="85"/>
      <c r="B214" s="89"/>
      <c r="C214" s="89"/>
      <c r="D214" s="29"/>
    </row>
    <row r="215" spans="1:4" s="26" customFormat="1" ht="18.75" hidden="1">
      <c r="A215" s="85"/>
      <c r="B215" s="92"/>
      <c r="C215" s="92"/>
      <c r="D215" s="29"/>
    </row>
    <row r="216" spans="1:4" s="26" customFormat="1" ht="18.75" hidden="1">
      <c r="A216" s="85"/>
      <c r="B216" s="92"/>
      <c r="C216" s="92"/>
      <c r="D216" s="29"/>
    </row>
    <row r="217" spans="1:6" s="26" customFormat="1" ht="24.75" customHeight="1" hidden="1">
      <c r="A217" s="85"/>
      <c r="B217" s="93" t="s">
        <v>99</v>
      </c>
      <c r="C217" s="93"/>
      <c r="D217" s="52">
        <f>SUM(D213:D216)</f>
        <v>0</v>
      </c>
      <c r="F217" s="28"/>
    </row>
    <row r="218" spans="1:4" s="26" customFormat="1" ht="18.75" hidden="1">
      <c r="A218" s="95" t="s">
        <v>69</v>
      </c>
      <c r="B218" s="89"/>
      <c r="C218" s="89"/>
      <c r="D218" s="29"/>
    </row>
    <row r="219" spans="1:4" s="26" customFormat="1" ht="18.75" customHeight="1" hidden="1">
      <c r="A219" s="95"/>
      <c r="B219" s="89"/>
      <c r="C219" s="96"/>
      <c r="D219" s="29"/>
    </row>
    <row r="220" spans="1:4" s="26" customFormat="1" ht="21" customHeight="1" hidden="1">
      <c r="A220" s="95"/>
      <c r="B220" s="92"/>
      <c r="C220" s="92"/>
      <c r="D220" s="29"/>
    </row>
    <row r="221" spans="1:4" s="26" customFormat="1" ht="18.75" customHeight="1" hidden="1">
      <c r="A221" s="95"/>
      <c r="B221" s="89"/>
      <c r="C221" s="96"/>
      <c r="D221" s="29"/>
    </row>
    <row r="222" spans="1:4" s="26" customFormat="1" ht="18.75" customHeight="1" hidden="1">
      <c r="A222" s="95"/>
      <c r="B222" s="97"/>
      <c r="C222" s="98"/>
      <c r="D222" s="29"/>
    </row>
    <row r="223" spans="1:4" s="26" customFormat="1" ht="18.75" customHeight="1" hidden="1">
      <c r="A223" s="95"/>
      <c r="B223" s="97"/>
      <c r="C223" s="98"/>
      <c r="D223" s="29"/>
    </row>
    <row r="224" spans="1:4" s="26" customFormat="1" ht="18.75" customHeight="1" hidden="1">
      <c r="A224" s="95"/>
      <c r="B224" s="97"/>
      <c r="C224" s="98"/>
      <c r="D224" s="29"/>
    </row>
    <row r="225" spans="1:4" s="26" customFormat="1" ht="18.75" hidden="1">
      <c r="A225" s="95"/>
      <c r="B225" s="89"/>
      <c r="C225" s="89"/>
      <c r="D225" s="29"/>
    </row>
    <row r="226" spans="1:4" s="26" customFormat="1" ht="19.5" hidden="1">
      <c r="A226" s="95"/>
      <c r="B226" s="93" t="s">
        <v>99</v>
      </c>
      <c r="C226" s="93"/>
      <c r="D226" s="52">
        <f>SUM(D218:D225)</f>
        <v>0</v>
      </c>
    </row>
    <row r="227" spans="1:6" s="26" customFormat="1" ht="18.75">
      <c r="A227" s="85" t="s">
        <v>18</v>
      </c>
      <c r="B227" s="89" t="s">
        <v>194</v>
      </c>
      <c r="C227" s="89"/>
      <c r="D227" s="29">
        <v>398.49</v>
      </c>
      <c r="F227" s="28"/>
    </row>
    <row r="228" spans="1:4" s="26" customFormat="1" ht="18.75" hidden="1">
      <c r="A228" s="85"/>
      <c r="B228" s="89"/>
      <c r="C228" s="89"/>
      <c r="D228" s="29"/>
    </row>
    <row r="229" spans="1:7" s="26" customFormat="1" ht="19.5">
      <c r="A229" s="85"/>
      <c r="B229" s="93" t="s">
        <v>99</v>
      </c>
      <c r="C229" s="93"/>
      <c r="D229" s="52">
        <f>D228+D227</f>
        <v>398.49</v>
      </c>
      <c r="G229" s="28"/>
    </row>
    <row r="230" spans="1:4" s="26" customFormat="1" ht="18.75" hidden="1">
      <c r="A230" s="85" t="s">
        <v>74</v>
      </c>
      <c r="B230" s="89"/>
      <c r="C230" s="89"/>
      <c r="D230" s="29"/>
    </row>
    <row r="231" spans="1:4" s="26" customFormat="1" ht="21" customHeight="1" hidden="1">
      <c r="A231" s="85"/>
      <c r="B231" s="89"/>
      <c r="C231" s="89"/>
      <c r="D231" s="29"/>
    </row>
    <row r="232" spans="1:4" s="26" customFormat="1" ht="21" customHeight="1" hidden="1">
      <c r="A232" s="85"/>
      <c r="B232" s="99"/>
      <c r="C232" s="99"/>
      <c r="D232" s="29"/>
    </row>
    <row r="233" spans="1:4" s="26" customFormat="1" ht="18.75" hidden="1">
      <c r="A233" s="85"/>
      <c r="B233" s="99"/>
      <c r="C233" s="100"/>
      <c r="D233" s="29"/>
    </row>
    <row r="234" spans="1:4" s="26" customFormat="1" ht="36" customHeight="1" hidden="1">
      <c r="A234" s="85"/>
      <c r="B234" s="99"/>
      <c r="C234" s="100"/>
      <c r="D234" s="29"/>
    </row>
    <row r="235" spans="1:4" s="26" customFormat="1" ht="18" customHeight="1" hidden="1">
      <c r="A235" s="85"/>
      <c r="B235" s="101" t="s">
        <v>99</v>
      </c>
      <c r="C235" s="101"/>
      <c r="D235" s="52">
        <f>SUM(D230:D234)</f>
        <v>0</v>
      </c>
    </row>
    <row r="236" spans="1:4" s="26" customFormat="1" ht="59.25" customHeight="1">
      <c r="A236" s="85" t="s">
        <v>45</v>
      </c>
      <c r="B236" s="89" t="s">
        <v>191</v>
      </c>
      <c r="C236" s="89"/>
      <c r="D236" s="29">
        <v>17000</v>
      </c>
    </row>
    <row r="237" spans="1:4" s="26" customFormat="1" ht="63.75" customHeight="1">
      <c r="A237" s="85"/>
      <c r="B237" s="89" t="s">
        <v>185</v>
      </c>
      <c r="C237" s="89"/>
      <c r="D237" s="29">
        <v>19000</v>
      </c>
    </row>
    <row r="238" spans="1:4" s="26" customFormat="1" ht="83.25" customHeight="1">
      <c r="A238" s="85"/>
      <c r="B238" s="89" t="s">
        <v>192</v>
      </c>
      <c r="C238" s="89"/>
      <c r="D238" s="29">
        <v>46000</v>
      </c>
    </row>
    <row r="239" spans="1:4" s="26" customFormat="1" ht="60.75" customHeight="1">
      <c r="A239" s="85"/>
      <c r="B239" s="89" t="s">
        <v>186</v>
      </c>
      <c r="C239" s="89"/>
      <c r="D239" s="29">
        <v>25000</v>
      </c>
    </row>
    <row r="240" spans="1:4" s="26" customFormat="1" ht="57" customHeight="1">
      <c r="A240" s="85"/>
      <c r="B240" s="89" t="s">
        <v>187</v>
      </c>
      <c r="C240" s="89"/>
      <c r="D240" s="29">
        <v>20000</v>
      </c>
    </row>
    <row r="241" spans="1:4" s="26" customFormat="1" ht="18.75">
      <c r="A241" s="85"/>
      <c r="B241" s="89" t="s">
        <v>148</v>
      </c>
      <c r="C241" s="89"/>
      <c r="D241" s="29">
        <v>1983</v>
      </c>
    </row>
    <row r="242" spans="1:4" s="26" customFormat="1" ht="18.75" hidden="1">
      <c r="A242" s="85"/>
      <c r="B242" s="89"/>
      <c r="C242" s="89"/>
      <c r="D242" s="29"/>
    </row>
    <row r="243" spans="1:4" s="26" customFormat="1" ht="18.75" hidden="1">
      <c r="A243" s="85"/>
      <c r="B243" s="89"/>
      <c r="C243" s="89"/>
      <c r="D243" s="29"/>
    </row>
    <row r="244" spans="1:4" s="26" customFormat="1" ht="18.75" hidden="1">
      <c r="A244" s="85"/>
      <c r="B244" s="89"/>
      <c r="C244" s="89"/>
      <c r="D244" s="29"/>
    </row>
    <row r="245" spans="1:4" s="26" customFormat="1" ht="18.75" hidden="1">
      <c r="A245" s="85"/>
      <c r="B245" s="89"/>
      <c r="C245" s="89"/>
      <c r="D245" s="29"/>
    </row>
    <row r="246" spans="1:4" s="26" customFormat="1" ht="18.75" hidden="1">
      <c r="A246" s="85"/>
      <c r="B246" s="89"/>
      <c r="C246" s="89"/>
      <c r="D246" s="29"/>
    </row>
    <row r="247" spans="1:4" s="26" customFormat="1" ht="19.5" customHeight="1">
      <c r="A247" s="85"/>
      <c r="B247" s="93" t="s">
        <v>99</v>
      </c>
      <c r="C247" s="93"/>
      <c r="D247" s="52">
        <f>SUM(D236:E246)</f>
        <v>128983</v>
      </c>
    </row>
    <row r="248" spans="1:4" s="26" customFormat="1" ht="18.75" hidden="1">
      <c r="A248" s="85" t="s">
        <v>31</v>
      </c>
      <c r="B248" s="94"/>
      <c r="C248" s="102"/>
      <c r="D248" s="29"/>
    </row>
    <row r="249" spans="1:4" s="26" customFormat="1" ht="20.25" customHeight="1" hidden="1">
      <c r="A249" s="85"/>
      <c r="B249" s="99"/>
      <c r="C249" s="99"/>
      <c r="D249" s="29"/>
    </row>
    <row r="250" spans="1:4" s="26" customFormat="1" ht="20.25" customHeight="1" hidden="1">
      <c r="A250" s="85"/>
      <c r="B250" s="99"/>
      <c r="C250" s="99"/>
      <c r="D250" s="29"/>
    </row>
    <row r="251" spans="1:4" s="26" customFormat="1" ht="20.25" customHeight="1" hidden="1">
      <c r="A251" s="85"/>
      <c r="B251" s="99"/>
      <c r="C251" s="99"/>
      <c r="D251" s="29"/>
    </row>
    <row r="252" spans="1:4" s="26" customFormat="1" ht="20.25" customHeight="1" hidden="1">
      <c r="A252" s="85"/>
      <c r="B252" s="77" t="s">
        <v>99</v>
      </c>
      <c r="C252" s="77"/>
      <c r="D252" s="52">
        <f>SUM(D248:D251)</f>
        <v>0</v>
      </c>
    </row>
    <row r="253" spans="1:4" s="26" customFormat="1" ht="21.75" customHeight="1" hidden="1">
      <c r="A253" s="103"/>
      <c r="B253" s="89"/>
      <c r="C253" s="89"/>
      <c r="D253" s="29"/>
    </row>
    <row r="254" spans="1:4" s="26" customFormat="1" ht="45" customHeight="1" hidden="1">
      <c r="A254" s="104"/>
      <c r="B254" s="89"/>
      <c r="C254" s="89"/>
      <c r="D254" s="29"/>
    </row>
    <row r="255" spans="1:4" s="26" customFormat="1" ht="40.5" customHeight="1" hidden="1">
      <c r="A255" s="104"/>
      <c r="B255" s="89"/>
      <c r="C255" s="89"/>
      <c r="D255" s="29"/>
    </row>
    <row r="256" spans="1:4" s="26" customFormat="1" ht="18.75" hidden="1">
      <c r="A256" s="104"/>
      <c r="B256" s="89"/>
      <c r="C256" s="89"/>
      <c r="D256" s="29"/>
    </row>
    <row r="257" spans="1:4" s="26" customFormat="1" ht="20.25" customHeight="1" hidden="1">
      <c r="A257" s="104"/>
      <c r="B257" s="89"/>
      <c r="C257" s="89"/>
      <c r="D257" s="29"/>
    </row>
    <row r="258" spans="1:4" s="26" customFormat="1" ht="18.75" hidden="1">
      <c r="A258" s="104"/>
      <c r="B258" s="89"/>
      <c r="C258" s="89"/>
      <c r="D258" s="29"/>
    </row>
    <row r="259" spans="1:4" s="26" customFormat="1" ht="23.25" customHeight="1" hidden="1">
      <c r="A259" s="105"/>
      <c r="B259" s="93" t="s">
        <v>99</v>
      </c>
      <c r="C259" s="93"/>
      <c r="D259" s="52">
        <f>SUM(D253:D258)</f>
        <v>0</v>
      </c>
    </row>
    <row r="260" spans="1:4" s="26" customFormat="1" ht="18.75">
      <c r="A260" s="106" t="s">
        <v>12</v>
      </c>
      <c r="B260" s="89" t="s">
        <v>87</v>
      </c>
      <c r="C260" s="89"/>
      <c r="D260" s="29">
        <v>377.62</v>
      </c>
    </row>
    <row r="261" spans="1:4" s="26" customFormat="1" ht="18.75">
      <c r="A261" s="107"/>
      <c r="B261" s="89" t="s">
        <v>193</v>
      </c>
      <c r="C261" s="89"/>
      <c r="D261" s="29">
        <v>835.99</v>
      </c>
    </row>
    <row r="262" spans="1:4" s="26" customFormat="1" ht="18.75">
      <c r="A262" s="107"/>
      <c r="B262" s="89" t="s">
        <v>44</v>
      </c>
      <c r="C262" s="89"/>
      <c r="D262" s="29">
        <v>120</v>
      </c>
    </row>
    <row r="263" spans="1:4" s="26" customFormat="1" ht="18.75">
      <c r="A263" s="107"/>
      <c r="B263" s="89" t="s">
        <v>199</v>
      </c>
      <c r="C263" s="89"/>
      <c r="D263" s="29">
        <v>287685.17</v>
      </c>
    </row>
    <row r="264" spans="1:4" s="26" customFormat="1" ht="18.75">
      <c r="A264" s="107"/>
      <c r="B264" s="89" t="s">
        <v>112</v>
      </c>
      <c r="C264" s="89"/>
      <c r="D264" s="29">
        <v>8844.44</v>
      </c>
    </row>
    <row r="265" spans="1:4" s="26" customFormat="1" ht="18.75">
      <c r="A265" s="107"/>
      <c r="B265" s="89" t="s">
        <v>200</v>
      </c>
      <c r="C265" s="89"/>
      <c r="D265" s="29">
        <v>6368.3</v>
      </c>
    </row>
    <row r="266" spans="1:4" s="26" customFormat="1" ht="18.75">
      <c r="A266" s="107"/>
      <c r="B266" s="89" t="s">
        <v>201</v>
      </c>
      <c r="C266" s="89"/>
      <c r="D266" s="29">
        <v>8037</v>
      </c>
    </row>
    <row r="267" spans="1:4" s="26" customFormat="1" ht="39" customHeight="1">
      <c r="A267" s="107"/>
      <c r="B267" s="89" t="s">
        <v>202</v>
      </c>
      <c r="C267" s="89"/>
      <c r="D267" s="29">
        <v>32854.8</v>
      </c>
    </row>
    <row r="268" spans="1:4" s="26" customFormat="1" ht="18.75">
      <c r="A268" s="107"/>
      <c r="B268" s="97" t="s">
        <v>203</v>
      </c>
      <c r="C268" s="98"/>
      <c r="D268" s="29">
        <v>3030.41</v>
      </c>
    </row>
    <row r="269" spans="1:4" s="26" customFormat="1" ht="39" customHeight="1">
      <c r="A269" s="107"/>
      <c r="B269" s="97" t="s">
        <v>204</v>
      </c>
      <c r="C269" s="98"/>
      <c r="D269" s="29">
        <v>49819</v>
      </c>
    </row>
    <row r="270" spans="1:4" s="26" customFormat="1" ht="18.75">
      <c r="A270" s="107"/>
      <c r="B270" s="97" t="s">
        <v>205</v>
      </c>
      <c r="C270" s="98"/>
      <c r="D270" s="29">
        <v>49898</v>
      </c>
    </row>
    <row r="271" spans="1:4" s="26" customFormat="1" ht="39" customHeight="1">
      <c r="A271" s="107"/>
      <c r="B271" s="97" t="s">
        <v>206</v>
      </c>
      <c r="C271" s="98"/>
      <c r="D271" s="29">
        <f>1112.4+1578</f>
        <v>2690.4</v>
      </c>
    </row>
    <row r="272" spans="1:4" s="26" customFormat="1" ht="18.75">
      <c r="A272" s="107"/>
      <c r="B272" s="97" t="s">
        <v>207</v>
      </c>
      <c r="C272" s="98"/>
      <c r="D272" s="29">
        <f>44594+23101+27877+28372</f>
        <v>123944</v>
      </c>
    </row>
    <row r="273" spans="1:4" s="26" customFormat="1" ht="18.75">
      <c r="A273" s="107"/>
      <c r="B273" s="97" t="s">
        <v>209</v>
      </c>
      <c r="C273" s="98"/>
      <c r="D273" s="29">
        <v>49993</v>
      </c>
    </row>
    <row r="274" spans="1:4" s="26" customFormat="1" ht="18.75">
      <c r="A274" s="108"/>
      <c r="B274" s="97" t="s">
        <v>208</v>
      </c>
      <c r="C274" s="98"/>
      <c r="D274" s="29">
        <f>4544.62+9721.7+7765.62+7133.3</f>
        <v>29165.239999999998</v>
      </c>
    </row>
    <row r="275" spans="1:4" s="26" customFormat="1" ht="19.5">
      <c r="A275" s="21"/>
      <c r="B275" s="93" t="s">
        <v>99</v>
      </c>
      <c r="C275" s="93"/>
      <c r="D275" s="52">
        <f>SUM(D260:D274)</f>
        <v>653663.3699999999</v>
      </c>
    </row>
    <row r="276" spans="1:7" s="26" customFormat="1" ht="24" customHeight="1">
      <c r="A276" s="21"/>
      <c r="B276" s="109" t="s">
        <v>19</v>
      </c>
      <c r="C276" s="109"/>
      <c r="D276" s="24">
        <f>D159+D13</f>
        <v>888125.8899999999</v>
      </c>
      <c r="E276" s="27"/>
      <c r="F276" s="28"/>
      <c r="G276" s="28"/>
    </row>
    <row r="277" spans="1:7" s="26" customFormat="1" ht="18" customHeight="1">
      <c r="A277" s="78"/>
      <c r="B277" s="110" t="s">
        <v>58</v>
      </c>
      <c r="C277" s="110"/>
      <c r="D277" s="24">
        <f>SUM(D278:D283)</f>
        <v>0</v>
      </c>
      <c r="E277" s="27"/>
      <c r="G277" s="28"/>
    </row>
    <row r="278" spans="1:7" s="26" customFormat="1" ht="18.75" hidden="1">
      <c r="A278" s="43"/>
      <c r="B278" s="89"/>
      <c r="C278" s="89"/>
      <c r="D278" s="29"/>
      <c r="E278" s="27"/>
      <c r="G278" s="28"/>
    </row>
    <row r="279" spans="1:5" s="26" customFormat="1" ht="18.75" hidden="1">
      <c r="A279" s="43"/>
      <c r="B279" s="89"/>
      <c r="C279" s="89"/>
      <c r="D279" s="29"/>
      <c r="E279" s="27"/>
    </row>
    <row r="280" spans="1:5" s="26" customFormat="1" ht="39" customHeight="1" hidden="1">
      <c r="A280" s="116"/>
      <c r="B280" s="89"/>
      <c r="C280" s="89"/>
      <c r="D280" s="29"/>
      <c r="E280" s="63"/>
    </row>
    <row r="281" spans="1:5" s="26" customFormat="1" ht="38.25" customHeight="1" hidden="1">
      <c r="A281" s="117"/>
      <c r="B281" s="89"/>
      <c r="C281" s="89"/>
      <c r="D281" s="29"/>
      <c r="E281" s="63"/>
    </row>
    <row r="282" spans="1:4" s="26" customFormat="1" ht="18.75" hidden="1">
      <c r="A282" s="78"/>
      <c r="B282" s="99"/>
      <c r="C282" s="99"/>
      <c r="D282" s="29"/>
    </row>
    <row r="283" spans="1:4" s="26" customFormat="1" ht="18.75" customHeight="1">
      <c r="A283" s="21"/>
      <c r="B283" s="89"/>
      <c r="C283" s="111"/>
      <c r="D283" s="29"/>
    </row>
    <row r="284" spans="1:7" s="26" customFormat="1" ht="21" customHeight="1">
      <c r="A284" s="43"/>
      <c r="B284" s="85" t="s">
        <v>105</v>
      </c>
      <c r="C284" s="85"/>
      <c r="D284" s="24">
        <f>D276+D277</f>
        <v>888125.8899999999</v>
      </c>
      <c r="F284" s="28"/>
      <c r="G284" s="28"/>
    </row>
    <row r="285" spans="1:4" s="26" customFormat="1" ht="18.75" customHeight="1">
      <c r="A285" s="21"/>
      <c r="B285" s="109"/>
      <c r="C285" s="112"/>
      <c r="D285" s="21"/>
    </row>
    <row r="286" spans="1:4" s="26" customFormat="1" ht="18.75" customHeight="1">
      <c r="A286" s="43"/>
      <c r="B286" s="89"/>
      <c r="C286" s="89"/>
      <c r="D286" s="29"/>
    </row>
    <row r="287" spans="1:4" s="57" customFormat="1" ht="21" customHeight="1">
      <c r="A287" s="55"/>
      <c r="B287" s="113" t="s">
        <v>118</v>
      </c>
      <c r="C287" s="113"/>
      <c r="D287" s="56">
        <f>D11-D276-D277</f>
        <v>1154067.3299999998</v>
      </c>
    </row>
    <row r="288" spans="1:4" s="26" customFormat="1" ht="21" customHeight="1">
      <c r="A288" s="43"/>
      <c r="B288" s="89"/>
      <c r="C288" s="89"/>
      <c r="D288" s="29"/>
    </row>
    <row r="289" spans="1:5" s="26" customFormat="1" ht="23.25" customHeight="1">
      <c r="A289" s="43"/>
      <c r="B289" s="109" t="s">
        <v>88</v>
      </c>
      <c r="C289" s="109"/>
      <c r="D289" s="24">
        <f>D288+D290+D291+D292+D293+D294+D296+D298+D299</f>
        <v>137170</v>
      </c>
      <c r="E289" s="27"/>
    </row>
    <row r="290" spans="1:5" s="26" customFormat="1" ht="39" customHeight="1">
      <c r="A290" s="43" t="s">
        <v>64</v>
      </c>
      <c r="B290" s="89" t="s">
        <v>197</v>
      </c>
      <c r="C290" s="89"/>
      <c r="D290" s="29">
        <v>137170</v>
      </c>
      <c r="E290" s="27"/>
    </row>
    <row r="291" spans="1:5" s="26" customFormat="1" ht="42" customHeight="1">
      <c r="A291" s="43"/>
      <c r="B291" s="89"/>
      <c r="C291" s="89"/>
      <c r="D291" s="29"/>
      <c r="E291" s="27"/>
    </row>
    <row r="292" spans="1:5" s="26" customFormat="1" ht="18.75" hidden="1">
      <c r="A292" s="43"/>
      <c r="B292" s="94"/>
      <c r="C292" s="94"/>
      <c r="D292" s="29"/>
      <c r="E292" s="27"/>
    </row>
    <row r="293" spans="1:5" s="26" customFormat="1" ht="15.75" customHeight="1" hidden="1">
      <c r="A293" s="103"/>
      <c r="B293" s="97"/>
      <c r="C293" s="98"/>
      <c r="D293" s="29"/>
      <c r="E293" s="27"/>
    </row>
    <row r="294" spans="1:5" s="26" customFormat="1" ht="15.75" customHeight="1" hidden="1">
      <c r="A294" s="104"/>
      <c r="B294" s="97"/>
      <c r="C294" s="98"/>
      <c r="D294" s="29"/>
      <c r="E294" s="27"/>
    </row>
    <row r="295" spans="1:5" s="26" customFormat="1" ht="15.75" customHeight="1" hidden="1">
      <c r="A295" s="104"/>
      <c r="B295" s="97"/>
      <c r="C295" s="98"/>
      <c r="D295" s="29"/>
      <c r="E295" s="27"/>
    </row>
    <row r="296" spans="1:5" s="26" customFormat="1" ht="15.75" customHeight="1" hidden="1">
      <c r="A296" s="105"/>
      <c r="B296" s="22"/>
      <c r="C296" s="22"/>
      <c r="D296" s="29"/>
      <c r="E296" s="27"/>
    </row>
    <row r="297" spans="1:5" s="26" customFormat="1" ht="15.75" customHeight="1" hidden="1">
      <c r="A297" s="22"/>
      <c r="D297" s="31"/>
      <c r="E297" s="27"/>
    </row>
    <row r="298" spans="1:4" ht="15.75" customHeight="1" hidden="1">
      <c r="A298" s="61"/>
      <c r="B298" s="94"/>
      <c r="C298" s="94"/>
      <c r="D298" s="62"/>
    </row>
    <row r="299" spans="1:4" ht="15.75" customHeight="1" hidden="1">
      <c r="A299" s="21"/>
      <c r="B299" s="97"/>
      <c r="C299" s="98"/>
      <c r="D299" s="62"/>
    </row>
    <row r="300" spans="1:8" s="30" customFormat="1" ht="18.75" hidden="1">
      <c r="A300" s="61"/>
      <c r="B300" s="89"/>
      <c r="C300" s="89"/>
      <c r="D300" s="62"/>
      <c r="F300" s="22"/>
      <c r="G300" s="22"/>
      <c r="H300" s="22"/>
    </row>
    <row r="301" spans="1:8" s="30" customFormat="1" ht="18.75" hidden="1">
      <c r="A301" s="22"/>
      <c r="B301" s="22"/>
      <c r="C301" s="22"/>
      <c r="D301" s="31"/>
      <c r="F301" s="22"/>
      <c r="G301" s="22"/>
      <c r="H301" s="22"/>
    </row>
    <row r="302" spans="1:8" s="30" customFormat="1" ht="18.75" hidden="1">
      <c r="A302" s="22"/>
      <c r="B302" s="22"/>
      <c r="C302" s="22"/>
      <c r="D302" s="31"/>
      <c r="F302" s="22"/>
      <c r="G302" s="22"/>
      <c r="H302" s="22"/>
    </row>
    <row r="303" spans="1:8" s="30" customFormat="1" ht="18.75" hidden="1">
      <c r="A303" s="21"/>
      <c r="B303" s="97"/>
      <c r="C303" s="98"/>
      <c r="D303" s="62"/>
      <c r="F303" s="22"/>
      <c r="G303" s="22"/>
      <c r="H303" s="22"/>
    </row>
  </sheetData>
  <sheetProtection/>
  <mergeCells count="198">
    <mergeCell ref="B269:C269"/>
    <mergeCell ref="B268:C268"/>
    <mergeCell ref="B274:C274"/>
    <mergeCell ref="B272:C272"/>
    <mergeCell ref="B271:C271"/>
    <mergeCell ref="B270:C270"/>
    <mergeCell ref="B273:C273"/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201"/>
    <mergeCell ref="B196:C196"/>
    <mergeCell ref="B197:C197"/>
    <mergeCell ref="B198:C198"/>
    <mergeCell ref="B199:C199"/>
    <mergeCell ref="B200:C200"/>
    <mergeCell ref="B201:C201"/>
    <mergeCell ref="A202:A206"/>
    <mergeCell ref="B202:C202"/>
    <mergeCell ref="B203:C203"/>
    <mergeCell ref="B204:C204"/>
    <mergeCell ref="B205:C205"/>
    <mergeCell ref="B206:C206"/>
    <mergeCell ref="A207:A212"/>
    <mergeCell ref="B207:C207"/>
    <mergeCell ref="B208:C208"/>
    <mergeCell ref="B209:C209"/>
    <mergeCell ref="B210:C210"/>
    <mergeCell ref="B211:C211"/>
    <mergeCell ref="B212:C212"/>
    <mergeCell ref="A213:A217"/>
    <mergeCell ref="B213:C213"/>
    <mergeCell ref="B214:C214"/>
    <mergeCell ref="B215:C215"/>
    <mergeCell ref="B216:C216"/>
    <mergeCell ref="B217:C217"/>
    <mergeCell ref="A218:A226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A227:A229"/>
    <mergeCell ref="B227:C227"/>
    <mergeCell ref="B228:C228"/>
    <mergeCell ref="B229:C229"/>
    <mergeCell ref="A230:A235"/>
    <mergeCell ref="B230:C230"/>
    <mergeCell ref="B231:C231"/>
    <mergeCell ref="B232:C232"/>
    <mergeCell ref="B233:C233"/>
    <mergeCell ref="B234:C234"/>
    <mergeCell ref="B235:C235"/>
    <mergeCell ref="A236:A247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48:A252"/>
    <mergeCell ref="B248:C248"/>
    <mergeCell ref="B249:C249"/>
    <mergeCell ref="B250:C250"/>
    <mergeCell ref="B251:C251"/>
    <mergeCell ref="B264:C264"/>
    <mergeCell ref="B265:C265"/>
    <mergeCell ref="A253:A259"/>
    <mergeCell ref="B253:C253"/>
    <mergeCell ref="B254:C254"/>
    <mergeCell ref="B255:C255"/>
    <mergeCell ref="B256:C256"/>
    <mergeCell ref="B257:C257"/>
    <mergeCell ref="B258:C258"/>
    <mergeCell ref="B259:C259"/>
    <mergeCell ref="B266:C266"/>
    <mergeCell ref="B267:C267"/>
    <mergeCell ref="A260:A274"/>
    <mergeCell ref="B275:C275"/>
    <mergeCell ref="B276:C276"/>
    <mergeCell ref="B277:C277"/>
    <mergeCell ref="B260:C260"/>
    <mergeCell ref="B261:C261"/>
    <mergeCell ref="B262:C262"/>
    <mergeCell ref="B263:C263"/>
    <mergeCell ref="B278:C278"/>
    <mergeCell ref="B279:C279"/>
    <mergeCell ref="A280:A281"/>
    <mergeCell ref="B280:C280"/>
    <mergeCell ref="B281:C281"/>
    <mergeCell ref="A293:A296"/>
    <mergeCell ref="B293:C293"/>
    <mergeCell ref="B294:C294"/>
    <mergeCell ref="B295:C295"/>
    <mergeCell ref="B282:C282"/>
    <mergeCell ref="B283:C283"/>
    <mergeCell ref="B284:C284"/>
    <mergeCell ref="B285:C285"/>
    <mergeCell ref="B286:C286"/>
    <mergeCell ref="B287:C287"/>
    <mergeCell ref="B298:C298"/>
    <mergeCell ref="B299:C299"/>
    <mergeCell ref="B300:C300"/>
    <mergeCell ref="B303:C303"/>
    <mergeCell ref="B288:C288"/>
    <mergeCell ref="B289:C289"/>
    <mergeCell ref="B290:C290"/>
    <mergeCell ref="B291:C291"/>
    <mergeCell ref="B292:C292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1" r:id="rId1"/>
  <colBreaks count="1" manualBreakCount="1">
    <brk id="4" max="27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6"/>
  <sheetViews>
    <sheetView view="pageBreakPreview" zoomScale="70" zoomScaleSheetLayoutView="70" workbookViewId="0" topLeftCell="A220">
      <selection activeCell="B221" sqref="B221:C221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82" t="s">
        <v>161</v>
      </c>
      <c r="B1" s="82"/>
      <c r="C1" s="82"/>
      <c r="D1" s="82"/>
      <c r="E1" s="82"/>
    </row>
    <row r="2" spans="1:5" ht="26.25" customHeight="1" hidden="1">
      <c r="A2" s="83" t="s">
        <v>165</v>
      </c>
      <c r="B2" s="83"/>
      <c r="C2" s="83"/>
      <c r="D2" s="84"/>
      <c r="E2" s="23"/>
    </row>
    <row r="3" spans="1:5" ht="21.75" customHeight="1">
      <c r="A3" s="33" t="s">
        <v>119</v>
      </c>
      <c r="B3" s="33"/>
      <c r="C3" s="33"/>
      <c r="D3" s="34" t="s">
        <v>24</v>
      </c>
      <c r="E3" s="23"/>
    </row>
    <row r="4" spans="1:5" ht="23.25" customHeight="1">
      <c r="A4" s="85" t="s">
        <v>162</v>
      </c>
      <c r="B4" s="85"/>
      <c r="C4" s="85"/>
      <c r="D4" s="64">
        <v>1398377.23</v>
      </c>
      <c r="E4" s="23"/>
    </row>
    <row r="5" spans="1:5" ht="23.25" customHeight="1" hidden="1">
      <c r="A5" s="85" t="s">
        <v>126</v>
      </c>
      <c r="B5" s="85"/>
      <c r="C5" s="85"/>
      <c r="D5" s="64"/>
      <c r="E5" s="23"/>
    </row>
    <row r="6" spans="1:5" ht="23.25" customHeight="1">
      <c r="A6" s="85" t="s">
        <v>163</v>
      </c>
      <c r="B6" s="85"/>
      <c r="C6" s="85"/>
      <c r="D6" s="45">
        <f>D8+D9+D10</f>
        <v>4052308.41</v>
      </c>
      <c r="E6" s="23"/>
    </row>
    <row r="7" spans="1:5" ht="23.25" customHeight="1">
      <c r="A7" s="86" t="s">
        <v>122</v>
      </c>
      <c r="B7" s="86"/>
      <c r="C7" s="86"/>
      <c r="D7" s="24"/>
      <c r="E7" s="23"/>
    </row>
    <row r="8" spans="1:5" ht="23.25" customHeight="1">
      <c r="A8" s="86" t="s">
        <v>108</v>
      </c>
      <c r="B8" s="86"/>
      <c r="C8" s="86"/>
      <c r="D8" s="24"/>
      <c r="E8" s="23"/>
    </row>
    <row r="9" spans="1:5" ht="21.75" customHeight="1">
      <c r="A9" s="86" t="s">
        <v>61</v>
      </c>
      <c r="B9" s="86"/>
      <c r="C9" s="86"/>
      <c r="D9" s="79">
        <f>1373574.94+2678733.47</f>
        <v>4052308.41</v>
      </c>
      <c r="E9" s="23"/>
    </row>
    <row r="10" spans="1:5" ht="22.5" customHeight="1">
      <c r="A10" s="87" t="s">
        <v>62</v>
      </c>
      <c r="B10" s="87"/>
      <c r="C10" s="87"/>
      <c r="D10" s="80"/>
      <c r="E10" s="23"/>
    </row>
    <row r="11" spans="1:5" ht="23.25" customHeight="1">
      <c r="A11" s="85" t="s">
        <v>164</v>
      </c>
      <c r="B11" s="85"/>
      <c r="C11" s="85"/>
      <c r="D11" s="45">
        <f>D4+D6-D7-D5</f>
        <v>5450685.640000001</v>
      </c>
      <c r="E11" s="23"/>
    </row>
    <row r="12" spans="1:5" ht="18.75" customHeight="1">
      <c r="A12" s="88" t="s">
        <v>70</v>
      </c>
      <c r="B12" s="88"/>
      <c r="C12" s="88"/>
      <c r="D12" s="88"/>
      <c r="E12" s="23"/>
    </row>
    <row r="13" spans="1:6" s="25" customFormat="1" ht="24.75" customHeight="1">
      <c r="A13" s="46" t="s">
        <v>53</v>
      </c>
      <c r="B13" s="88" t="s">
        <v>54</v>
      </c>
      <c r="C13" s="88"/>
      <c r="D13" s="47">
        <f>D14+D35+D41+D49+D154+D155+D156+D158+D157</f>
        <v>444373.1</v>
      </c>
      <c r="E13" s="75"/>
      <c r="F13" s="53"/>
    </row>
    <row r="14" spans="1:5" s="25" customFormat="1" ht="26.25" customHeight="1">
      <c r="A14" s="43" t="s">
        <v>55</v>
      </c>
      <c r="B14" s="89" t="s">
        <v>141</v>
      </c>
      <c r="C14" s="89"/>
      <c r="D14" s="37">
        <f>D15+D16+D17+D18+D19+D20+D21+D22+D23+D24+D25+D26+D27+D28+D29+D30+D31+D32+D33+D34</f>
        <v>8506.58</v>
      </c>
      <c r="E14" s="75"/>
    </row>
    <row r="15" spans="1:5" s="25" customFormat="1" ht="21" customHeight="1" hidden="1">
      <c r="A15" s="48"/>
      <c r="B15" s="42"/>
      <c r="C15" s="41" t="s">
        <v>73</v>
      </c>
      <c r="D15" s="39"/>
      <c r="E15" s="75"/>
    </row>
    <row r="16" spans="1:5" s="25" customFormat="1" ht="21" customHeight="1" hidden="1">
      <c r="A16" s="48"/>
      <c r="B16" s="42"/>
      <c r="C16" s="41" t="s">
        <v>94</v>
      </c>
      <c r="D16" s="40"/>
      <c r="E16" s="75"/>
    </row>
    <row r="17" spans="1:5" s="32" customFormat="1" ht="22.5" customHeight="1" hidden="1">
      <c r="A17" s="48"/>
      <c r="B17" s="42"/>
      <c r="C17" s="41" t="s">
        <v>59</v>
      </c>
      <c r="D17" s="40"/>
      <c r="E17" s="76"/>
    </row>
    <row r="18" spans="1:5" s="32" customFormat="1" ht="22.5" customHeight="1" hidden="1">
      <c r="A18" s="48"/>
      <c r="B18" s="42"/>
      <c r="C18" s="41" t="s">
        <v>30</v>
      </c>
      <c r="D18" s="40"/>
      <c r="E18" s="76"/>
    </row>
    <row r="19" spans="1:5" s="32" customFormat="1" ht="22.5" customHeight="1" hidden="1">
      <c r="A19" s="48"/>
      <c r="B19" s="42"/>
      <c r="C19" s="41" t="s">
        <v>74</v>
      </c>
      <c r="D19" s="40"/>
      <c r="E19" s="76"/>
    </row>
    <row r="20" spans="1:5" s="32" customFormat="1" ht="22.5" customHeight="1" hidden="1">
      <c r="A20" s="48"/>
      <c r="B20" s="42"/>
      <c r="C20" s="41" t="s">
        <v>110</v>
      </c>
      <c r="D20" s="40"/>
      <c r="E20" s="76"/>
    </row>
    <row r="21" spans="1:5" s="32" customFormat="1" ht="24.75" customHeight="1" hidden="1">
      <c r="A21" s="48"/>
      <c r="B21" s="42"/>
      <c r="C21" s="41" t="s">
        <v>75</v>
      </c>
      <c r="D21" s="40"/>
      <c r="E21" s="76"/>
    </row>
    <row r="22" spans="1:5" s="32" customFormat="1" ht="18.75" customHeight="1" hidden="1">
      <c r="A22" s="48"/>
      <c r="B22" s="42"/>
      <c r="C22" s="41" t="s">
        <v>15</v>
      </c>
      <c r="D22" s="40"/>
      <c r="E22" s="76"/>
    </row>
    <row r="23" spans="1:5" s="32" customFormat="1" ht="22.5" customHeight="1">
      <c r="A23" s="48"/>
      <c r="B23" s="42"/>
      <c r="C23" s="41" t="s">
        <v>84</v>
      </c>
      <c r="D23" s="65">
        <v>4745.51</v>
      </c>
      <c r="E23" s="76"/>
    </row>
    <row r="24" spans="1:5" s="32" customFormat="1" ht="22.5" customHeight="1" hidden="1">
      <c r="A24" s="48"/>
      <c r="B24" s="42"/>
      <c r="C24" s="41" t="s">
        <v>18</v>
      </c>
      <c r="D24" s="65"/>
      <c r="E24" s="76"/>
    </row>
    <row r="25" spans="1:5" s="32" customFormat="1" ht="22.5" customHeight="1" hidden="1">
      <c r="A25" s="48"/>
      <c r="B25" s="42"/>
      <c r="C25" s="41" t="s">
        <v>31</v>
      </c>
      <c r="D25" s="65"/>
      <c r="E25" s="76"/>
    </row>
    <row r="26" spans="1:5" s="32" customFormat="1" ht="22.5" customHeight="1" hidden="1">
      <c r="A26" s="48"/>
      <c r="B26" s="42"/>
      <c r="C26" s="41" t="s">
        <v>65</v>
      </c>
      <c r="D26" s="65"/>
      <c r="E26" s="76"/>
    </row>
    <row r="27" spans="1:5" s="32" customFormat="1" ht="22.5" customHeight="1">
      <c r="A27" s="48"/>
      <c r="B27" s="42"/>
      <c r="C27" s="41" t="s">
        <v>45</v>
      </c>
      <c r="D27" s="65">
        <v>3761.07</v>
      </c>
      <c r="E27" s="76"/>
    </row>
    <row r="28" spans="1:5" s="32" customFormat="1" ht="21" customHeight="1" hidden="1">
      <c r="A28" s="48"/>
      <c r="B28" s="42"/>
      <c r="C28" s="41" t="s">
        <v>69</v>
      </c>
      <c r="D28" s="65"/>
      <c r="E28" s="76"/>
    </row>
    <row r="29" spans="1:5" s="32" customFormat="1" ht="21" customHeight="1" hidden="1">
      <c r="A29" s="48"/>
      <c r="B29" s="42"/>
      <c r="C29" s="41" t="s">
        <v>66</v>
      </c>
      <c r="D29" s="65"/>
      <c r="E29" s="76"/>
    </row>
    <row r="30" spans="1:5" s="32" customFormat="1" ht="21" customHeight="1" hidden="1">
      <c r="A30" s="48"/>
      <c r="B30" s="42"/>
      <c r="C30" s="41" t="s">
        <v>76</v>
      </c>
      <c r="D30" s="65"/>
      <c r="E30" s="76"/>
    </row>
    <row r="31" spans="1:5" s="32" customFormat="1" ht="21" customHeight="1" hidden="1">
      <c r="A31" s="48"/>
      <c r="B31" s="42"/>
      <c r="C31" s="41" t="s">
        <v>86</v>
      </c>
      <c r="D31" s="65"/>
      <c r="E31" s="76"/>
    </row>
    <row r="32" spans="1:5" s="32" customFormat="1" ht="21" customHeight="1" hidden="1">
      <c r="A32" s="48"/>
      <c r="B32" s="42"/>
      <c r="C32" s="41" t="s">
        <v>89</v>
      </c>
      <c r="D32" s="65"/>
      <c r="E32" s="76"/>
    </row>
    <row r="33" spans="1:5" s="32" customFormat="1" ht="24" customHeight="1" hidden="1">
      <c r="A33" s="48"/>
      <c r="B33" s="42"/>
      <c r="C33" s="41" t="s">
        <v>120</v>
      </c>
      <c r="D33" s="66"/>
      <c r="E33" s="76"/>
    </row>
    <row r="34" spans="1:5" s="32" customFormat="1" ht="21" customHeight="1" hidden="1">
      <c r="A34" s="48"/>
      <c r="B34" s="42"/>
      <c r="C34" s="41" t="s">
        <v>60</v>
      </c>
      <c r="D34" s="65"/>
      <c r="E34" s="76"/>
    </row>
    <row r="35" spans="1:5" s="32" customFormat="1" ht="23.25" customHeight="1">
      <c r="A35" s="43" t="s">
        <v>8</v>
      </c>
      <c r="B35" s="90" t="s">
        <v>67</v>
      </c>
      <c r="C35" s="90"/>
      <c r="D35" s="67">
        <f>SUM(D36:D40)</f>
        <v>272292.16</v>
      </c>
      <c r="E35" s="76"/>
    </row>
    <row r="36" spans="1:5" s="32" customFormat="1" ht="22.5" customHeight="1" hidden="1">
      <c r="A36" s="43"/>
      <c r="B36" s="91" t="s">
        <v>68</v>
      </c>
      <c r="C36" s="91"/>
      <c r="D36" s="68"/>
      <c r="E36" s="76"/>
    </row>
    <row r="37" spans="1:5" s="25" customFormat="1" ht="24" customHeight="1" hidden="1">
      <c r="A37" s="43"/>
      <c r="B37" s="91" t="s">
        <v>15</v>
      </c>
      <c r="C37" s="91"/>
      <c r="D37" s="68"/>
      <c r="E37" s="75"/>
    </row>
    <row r="38" spans="1:5" s="25" customFormat="1" ht="24" customHeight="1">
      <c r="A38" s="43"/>
      <c r="B38" s="91" t="s">
        <v>90</v>
      </c>
      <c r="C38" s="91"/>
      <c r="D38" s="69">
        <f>29143.8+2500.08+50499.07</f>
        <v>82142.95</v>
      </c>
      <c r="E38" s="75"/>
    </row>
    <row r="39" spans="1:5" s="25" customFormat="1" ht="24" customHeight="1">
      <c r="A39" s="43"/>
      <c r="B39" s="91" t="s">
        <v>91</v>
      </c>
      <c r="C39" s="91"/>
      <c r="D39" s="68">
        <v>190149.21</v>
      </c>
      <c r="E39" s="75"/>
    </row>
    <row r="40" spans="1:5" s="25" customFormat="1" ht="19.5" customHeight="1" hidden="1">
      <c r="A40" s="43"/>
      <c r="B40" s="91"/>
      <c r="C40" s="91"/>
      <c r="D40" s="68"/>
      <c r="E40" s="75"/>
    </row>
    <row r="41" spans="1:5" s="25" customFormat="1" ht="24" customHeight="1" hidden="1">
      <c r="A41" s="43" t="s">
        <v>10</v>
      </c>
      <c r="B41" s="92" t="s">
        <v>67</v>
      </c>
      <c r="C41" s="92"/>
      <c r="D41" s="70">
        <f>SUM(D42:D48)</f>
        <v>0</v>
      </c>
      <c r="E41" s="75"/>
    </row>
    <row r="42" spans="1:5" s="25" customFormat="1" ht="24" customHeight="1" hidden="1">
      <c r="A42" s="43"/>
      <c r="B42" s="91" t="s">
        <v>63</v>
      </c>
      <c r="C42" s="91"/>
      <c r="D42" s="68"/>
      <c r="E42" s="75"/>
    </row>
    <row r="43" spans="1:5" s="25" customFormat="1" ht="24" customHeight="1" hidden="1">
      <c r="A43" s="43"/>
      <c r="B43" s="91" t="s">
        <v>83</v>
      </c>
      <c r="C43" s="91"/>
      <c r="D43" s="68"/>
      <c r="E43" s="75"/>
    </row>
    <row r="44" spans="1:5" s="25" customFormat="1" ht="19.5" hidden="1">
      <c r="A44" s="43"/>
      <c r="B44" s="91" t="s">
        <v>115</v>
      </c>
      <c r="C44" s="91"/>
      <c r="D44" s="68"/>
      <c r="E44" s="75"/>
    </row>
    <row r="45" spans="1:5" s="25" customFormat="1" ht="19.5" hidden="1">
      <c r="A45" s="43"/>
      <c r="B45" s="91" t="s">
        <v>15</v>
      </c>
      <c r="C45" s="91"/>
      <c r="D45" s="68"/>
      <c r="E45" s="75"/>
    </row>
    <row r="46" spans="1:5" s="25" customFormat="1" ht="19.5" hidden="1">
      <c r="A46" s="43"/>
      <c r="B46" s="91" t="s">
        <v>31</v>
      </c>
      <c r="C46" s="91"/>
      <c r="D46" s="68"/>
      <c r="E46" s="75"/>
    </row>
    <row r="47" spans="1:5" s="25" customFormat="1" ht="24" customHeight="1" hidden="1">
      <c r="A47" s="43"/>
      <c r="B47" s="91" t="s">
        <v>68</v>
      </c>
      <c r="C47" s="91"/>
      <c r="D47" s="68"/>
      <c r="E47" s="75"/>
    </row>
    <row r="48" spans="1:5" s="25" customFormat="1" ht="24" customHeight="1" hidden="1">
      <c r="A48" s="43"/>
      <c r="B48" s="91" t="s">
        <v>74</v>
      </c>
      <c r="C48" s="91"/>
      <c r="D48" s="68"/>
      <c r="E48" s="75"/>
    </row>
    <row r="49" spans="1:5" s="25" customFormat="1" ht="24" customHeight="1">
      <c r="A49" s="21" t="s">
        <v>25</v>
      </c>
      <c r="B49" s="92" t="s">
        <v>26</v>
      </c>
      <c r="C49" s="92"/>
      <c r="D49" s="60">
        <f>D50+D71+D93+D114+D133+D152</f>
        <v>150764.36000000002</v>
      </c>
      <c r="E49" s="75"/>
    </row>
    <row r="50" spans="1:5" s="25" customFormat="1" ht="18" customHeight="1">
      <c r="A50" s="21"/>
      <c r="B50" s="92" t="s">
        <v>72</v>
      </c>
      <c r="C50" s="92"/>
      <c r="D50" s="71">
        <f>SUM(D51:D70)</f>
        <v>0</v>
      </c>
      <c r="E50" s="75"/>
    </row>
    <row r="51" spans="1:5" s="25" customFormat="1" ht="27" customHeight="1" hidden="1">
      <c r="A51" s="48"/>
      <c r="B51" s="49"/>
      <c r="C51" s="41" t="s">
        <v>14</v>
      </c>
      <c r="D51" s="72"/>
      <c r="E51" s="75"/>
    </row>
    <row r="52" spans="1:5" s="32" customFormat="1" ht="21" customHeight="1" hidden="1">
      <c r="A52" s="48"/>
      <c r="B52" s="49"/>
      <c r="C52" s="41" t="s">
        <v>59</v>
      </c>
      <c r="D52" s="72"/>
      <c r="E52" s="76"/>
    </row>
    <row r="53" spans="1:5" s="32" customFormat="1" ht="21" customHeight="1" hidden="1">
      <c r="A53" s="48"/>
      <c r="B53" s="49"/>
      <c r="C53" s="41" t="s">
        <v>30</v>
      </c>
      <c r="D53" s="72"/>
      <c r="E53" s="76"/>
    </row>
    <row r="54" spans="1:5" s="32" customFormat="1" ht="21" customHeight="1" hidden="1">
      <c r="A54" s="48"/>
      <c r="B54" s="49"/>
      <c r="C54" s="41" t="s">
        <v>74</v>
      </c>
      <c r="D54" s="72"/>
      <c r="E54" s="76"/>
    </row>
    <row r="55" spans="1:5" s="32" customFormat="1" ht="21" customHeight="1" hidden="1">
      <c r="A55" s="48"/>
      <c r="B55" s="49"/>
      <c r="C55" s="41" t="s">
        <v>63</v>
      </c>
      <c r="D55" s="72"/>
      <c r="E55" s="76"/>
    </row>
    <row r="56" spans="1:5" s="32" customFormat="1" ht="21" customHeight="1" hidden="1">
      <c r="A56" s="48"/>
      <c r="B56" s="49"/>
      <c r="C56" s="41" t="s">
        <v>75</v>
      </c>
      <c r="D56" s="72"/>
      <c r="E56" s="76"/>
    </row>
    <row r="57" spans="1:5" s="32" customFormat="1" ht="21" customHeight="1" hidden="1">
      <c r="A57" s="48"/>
      <c r="B57" s="49"/>
      <c r="C57" s="41" t="s">
        <v>15</v>
      </c>
      <c r="D57" s="72"/>
      <c r="E57" s="76"/>
    </row>
    <row r="58" spans="1:5" s="32" customFormat="1" ht="23.25" customHeight="1" hidden="1">
      <c r="A58" s="48"/>
      <c r="B58" s="49"/>
      <c r="C58" s="41" t="s">
        <v>64</v>
      </c>
      <c r="D58" s="72"/>
      <c r="E58" s="76"/>
    </row>
    <row r="59" spans="1:5" s="32" customFormat="1" ht="21" customHeight="1" hidden="1">
      <c r="A59" s="48"/>
      <c r="B59" s="49"/>
      <c r="C59" s="41" t="s">
        <v>18</v>
      </c>
      <c r="D59" s="72"/>
      <c r="E59" s="76"/>
    </row>
    <row r="60" spans="1:5" s="32" customFormat="1" ht="21" customHeight="1" hidden="1">
      <c r="A60" s="48"/>
      <c r="B60" s="49"/>
      <c r="C60" s="41" t="s">
        <v>31</v>
      </c>
      <c r="D60" s="72"/>
      <c r="E60" s="76"/>
    </row>
    <row r="61" spans="1:5" s="32" customFormat="1" ht="21" customHeight="1" hidden="1">
      <c r="A61" s="48"/>
      <c r="B61" s="49"/>
      <c r="C61" s="41" t="s">
        <v>65</v>
      </c>
      <c r="D61" s="72"/>
      <c r="E61" s="76"/>
    </row>
    <row r="62" spans="1:5" s="32" customFormat="1" ht="21" customHeight="1" hidden="1">
      <c r="A62" s="48"/>
      <c r="B62" s="49"/>
      <c r="C62" s="41" t="s">
        <v>45</v>
      </c>
      <c r="D62" s="72"/>
      <c r="E62" s="76"/>
    </row>
    <row r="63" spans="1:5" s="32" customFormat="1" ht="21" customHeight="1" hidden="1">
      <c r="A63" s="48"/>
      <c r="B63" s="49"/>
      <c r="C63" s="41" t="s">
        <v>69</v>
      </c>
      <c r="D63" s="73"/>
      <c r="E63" s="76"/>
    </row>
    <row r="64" spans="1:5" s="32" customFormat="1" ht="21" customHeight="1" hidden="1">
      <c r="A64" s="48"/>
      <c r="B64" s="49"/>
      <c r="C64" s="41" t="s">
        <v>86</v>
      </c>
      <c r="D64" s="65"/>
      <c r="E64" s="76"/>
    </row>
    <row r="65" spans="1:5" s="32" customFormat="1" ht="21" customHeight="1" hidden="1">
      <c r="A65" s="48"/>
      <c r="B65" s="49"/>
      <c r="C65" s="41" t="s">
        <v>66</v>
      </c>
      <c r="D65" s="65"/>
      <c r="E65" s="76"/>
    </row>
    <row r="66" spans="1:5" s="32" customFormat="1" ht="21" customHeight="1" hidden="1">
      <c r="A66" s="48"/>
      <c r="B66" s="49"/>
      <c r="C66" s="41" t="s">
        <v>76</v>
      </c>
      <c r="D66" s="73"/>
      <c r="E66" s="76"/>
    </row>
    <row r="67" spans="1:5" s="32" customFormat="1" ht="21" customHeight="1" hidden="1">
      <c r="A67" s="48"/>
      <c r="B67" s="49"/>
      <c r="C67" s="41" t="s">
        <v>89</v>
      </c>
      <c r="D67" s="65"/>
      <c r="E67" s="76"/>
    </row>
    <row r="68" spans="1:5" s="32" customFormat="1" ht="21" customHeight="1" hidden="1">
      <c r="A68" s="48"/>
      <c r="B68" s="49"/>
      <c r="C68" s="41" t="s">
        <v>0</v>
      </c>
      <c r="D68" s="65"/>
      <c r="E68" s="76"/>
    </row>
    <row r="69" spans="1:5" s="32" customFormat="1" ht="22.5" customHeight="1" hidden="1">
      <c r="A69" s="48"/>
      <c r="B69" s="49"/>
      <c r="C69" s="41" t="s">
        <v>60</v>
      </c>
      <c r="D69" s="72"/>
      <c r="E69" s="76"/>
    </row>
    <row r="70" spans="1:5" s="32" customFormat="1" ht="19.5" customHeight="1" hidden="1">
      <c r="A70" s="48"/>
      <c r="B70" s="49"/>
      <c r="C70" s="41" t="s">
        <v>100</v>
      </c>
      <c r="D70" s="72"/>
      <c r="E70" s="76"/>
    </row>
    <row r="71" spans="1:5" s="32" customFormat="1" ht="20.25" customHeight="1">
      <c r="A71" s="21"/>
      <c r="B71" s="92" t="s">
        <v>1</v>
      </c>
      <c r="C71" s="92"/>
      <c r="D71" s="71">
        <f>SUM(D72:D92)</f>
        <v>36531.7</v>
      </c>
      <c r="E71" s="76"/>
    </row>
    <row r="72" spans="1:5" s="25" customFormat="1" ht="21" customHeight="1" hidden="1">
      <c r="A72" s="48"/>
      <c r="B72" s="41"/>
      <c r="C72" s="41" t="s">
        <v>14</v>
      </c>
      <c r="D72" s="72"/>
      <c r="E72" s="75"/>
    </row>
    <row r="73" spans="1:5" s="32" customFormat="1" ht="19.5" customHeight="1" hidden="1">
      <c r="A73" s="48"/>
      <c r="B73" s="41"/>
      <c r="C73" s="41" t="s">
        <v>59</v>
      </c>
      <c r="D73" s="72"/>
      <c r="E73" s="76"/>
    </row>
    <row r="74" spans="1:5" s="32" customFormat="1" ht="21" customHeight="1" hidden="1">
      <c r="A74" s="48"/>
      <c r="B74" s="41"/>
      <c r="C74" s="41" t="s">
        <v>30</v>
      </c>
      <c r="D74" s="72"/>
      <c r="E74" s="76"/>
    </row>
    <row r="75" spans="1:5" s="32" customFormat="1" ht="19.5" customHeight="1" hidden="1">
      <c r="A75" s="48"/>
      <c r="B75" s="41"/>
      <c r="C75" s="41" t="s">
        <v>74</v>
      </c>
      <c r="D75" s="72"/>
      <c r="E75" s="76"/>
    </row>
    <row r="76" spans="1:5" s="32" customFormat="1" ht="19.5" customHeight="1">
      <c r="A76" s="48"/>
      <c r="B76" s="41"/>
      <c r="C76" s="41" t="s">
        <v>63</v>
      </c>
      <c r="D76" s="72">
        <v>31259.86</v>
      </c>
      <c r="E76" s="76"/>
    </row>
    <row r="77" spans="1:5" s="32" customFormat="1" ht="21" customHeight="1">
      <c r="A77" s="48"/>
      <c r="B77" s="41"/>
      <c r="C77" s="41" t="s">
        <v>75</v>
      </c>
      <c r="D77" s="72">
        <v>2814.84</v>
      </c>
      <c r="E77" s="76"/>
    </row>
    <row r="78" spans="1:5" s="32" customFormat="1" ht="18.75" customHeight="1" hidden="1">
      <c r="A78" s="48"/>
      <c r="B78" s="41"/>
      <c r="C78" s="41" t="s">
        <v>15</v>
      </c>
      <c r="D78" s="72"/>
      <c r="E78" s="76"/>
    </row>
    <row r="79" spans="1:5" s="32" customFormat="1" ht="19.5" customHeight="1" hidden="1">
      <c r="A79" s="48"/>
      <c r="B79" s="41"/>
      <c r="C79" s="41" t="s">
        <v>64</v>
      </c>
      <c r="D79" s="72"/>
      <c r="E79" s="76"/>
    </row>
    <row r="80" spans="1:5" s="32" customFormat="1" ht="18.75" customHeight="1" hidden="1">
      <c r="A80" s="48"/>
      <c r="B80" s="41"/>
      <c r="C80" s="41" t="s">
        <v>77</v>
      </c>
      <c r="D80" s="72"/>
      <c r="E80" s="76"/>
    </row>
    <row r="81" spans="1:5" s="32" customFormat="1" ht="19.5" customHeight="1">
      <c r="A81" s="48"/>
      <c r="B81" s="41"/>
      <c r="C81" s="41" t="s">
        <v>66</v>
      </c>
      <c r="D81" s="72">
        <v>2457</v>
      </c>
      <c r="E81" s="76"/>
    </row>
    <row r="82" spans="1:5" s="32" customFormat="1" ht="19.5" customHeight="1" hidden="1">
      <c r="A82" s="48"/>
      <c r="B82" s="41"/>
      <c r="C82" s="41" t="s">
        <v>18</v>
      </c>
      <c r="D82" s="72"/>
      <c r="E82" s="76"/>
    </row>
    <row r="83" spans="1:5" s="32" customFormat="1" ht="19.5" customHeight="1" hidden="1">
      <c r="A83" s="48"/>
      <c r="B83" s="41"/>
      <c r="C83" s="41" t="s">
        <v>31</v>
      </c>
      <c r="D83" s="72"/>
      <c r="E83" s="76"/>
    </row>
    <row r="84" spans="1:5" s="32" customFormat="1" ht="18.75" customHeight="1" hidden="1">
      <c r="A84" s="48"/>
      <c r="B84" s="41"/>
      <c r="C84" s="41" t="s">
        <v>65</v>
      </c>
      <c r="D84" s="72"/>
      <c r="E84" s="76"/>
    </row>
    <row r="85" spans="1:5" s="32" customFormat="1" ht="19.5" customHeight="1" hidden="1">
      <c r="A85" s="48"/>
      <c r="B85" s="41"/>
      <c r="C85" s="41" t="s">
        <v>45</v>
      </c>
      <c r="D85" s="72"/>
      <c r="E85" s="76"/>
    </row>
    <row r="86" spans="1:5" s="32" customFormat="1" ht="19.5" customHeight="1" hidden="1">
      <c r="A86" s="48"/>
      <c r="B86" s="41"/>
      <c r="C86" s="41" t="s">
        <v>69</v>
      </c>
      <c r="D86" s="72"/>
      <c r="E86" s="76"/>
    </row>
    <row r="87" spans="1:5" s="32" customFormat="1" ht="19.5" customHeight="1" hidden="1">
      <c r="A87" s="48"/>
      <c r="B87" s="41"/>
      <c r="C87" s="41" t="s">
        <v>86</v>
      </c>
      <c r="D87" s="72"/>
      <c r="E87" s="76"/>
    </row>
    <row r="88" spans="1:5" s="32" customFormat="1" ht="19.5" customHeight="1" hidden="1">
      <c r="A88" s="48"/>
      <c r="B88" s="41"/>
      <c r="C88" s="41" t="s">
        <v>66</v>
      </c>
      <c r="D88" s="72"/>
      <c r="E88" s="76"/>
    </row>
    <row r="89" spans="1:5" s="32" customFormat="1" ht="19.5" customHeight="1" hidden="1">
      <c r="A89" s="48"/>
      <c r="B89" s="41"/>
      <c r="C89" s="41" t="s">
        <v>76</v>
      </c>
      <c r="D89" s="72"/>
      <c r="E89" s="76"/>
    </row>
    <row r="90" spans="1:5" s="32" customFormat="1" ht="19.5" customHeight="1" hidden="1">
      <c r="A90" s="48"/>
      <c r="B90" s="41"/>
      <c r="C90" s="41" t="s">
        <v>77</v>
      </c>
      <c r="D90" s="72"/>
      <c r="E90" s="76"/>
    </row>
    <row r="91" spans="1:5" s="32" customFormat="1" ht="19.5" customHeight="1" hidden="1">
      <c r="A91" s="48"/>
      <c r="B91" s="41"/>
      <c r="C91" s="41" t="s">
        <v>0</v>
      </c>
      <c r="D91" s="72"/>
      <c r="E91" s="76"/>
    </row>
    <row r="92" spans="1:5" s="32" customFormat="1" ht="19.5" customHeight="1" hidden="1">
      <c r="A92" s="48"/>
      <c r="B92" s="41"/>
      <c r="C92" s="41" t="s">
        <v>60</v>
      </c>
      <c r="D92" s="72"/>
      <c r="E92" s="76"/>
    </row>
    <row r="93" spans="1:5" s="32" customFormat="1" ht="21" customHeight="1">
      <c r="A93" s="21"/>
      <c r="B93" s="92" t="s">
        <v>2</v>
      </c>
      <c r="C93" s="92"/>
      <c r="D93" s="71">
        <f>SUM(D94:D113)</f>
        <v>104156.87</v>
      </c>
      <c r="E93" s="76"/>
    </row>
    <row r="94" spans="1:5" s="25" customFormat="1" ht="18.75" hidden="1">
      <c r="A94" s="48"/>
      <c r="B94" s="49"/>
      <c r="C94" s="41" t="s">
        <v>73</v>
      </c>
      <c r="D94" s="65"/>
      <c r="E94" s="75"/>
    </row>
    <row r="95" spans="1:5" s="32" customFormat="1" ht="22.5" customHeight="1" hidden="1">
      <c r="A95" s="48"/>
      <c r="B95" s="49"/>
      <c r="C95" s="41" t="s">
        <v>59</v>
      </c>
      <c r="D95" s="72"/>
      <c r="E95" s="76"/>
    </row>
    <row r="96" spans="1:5" s="32" customFormat="1" ht="22.5" customHeight="1" hidden="1">
      <c r="A96" s="48"/>
      <c r="B96" s="49"/>
      <c r="C96" s="41" t="s">
        <v>30</v>
      </c>
      <c r="D96" s="72"/>
      <c r="E96" s="76"/>
    </row>
    <row r="97" spans="1:5" s="32" customFormat="1" ht="22.5" customHeight="1" hidden="1">
      <c r="A97" s="48"/>
      <c r="B97" s="49"/>
      <c r="C97" s="41" t="s">
        <v>74</v>
      </c>
      <c r="D97" s="72"/>
      <c r="E97" s="76"/>
    </row>
    <row r="98" spans="1:5" s="32" customFormat="1" ht="23.25" customHeight="1" hidden="1">
      <c r="A98" s="48"/>
      <c r="B98" s="49"/>
      <c r="C98" s="41" t="s">
        <v>63</v>
      </c>
      <c r="D98" s="72"/>
      <c r="E98" s="76"/>
    </row>
    <row r="99" spans="1:5" s="32" customFormat="1" ht="22.5" customHeight="1" hidden="1">
      <c r="A99" s="48"/>
      <c r="B99" s="49"/>
      <c r="C99" s="41" t="s">
        <v>75</v>
      </c>
      <c r="D99" s="72"/>
      <c r="E99" s="76"/>
    </row>
    <row r="100" spans="1:5" s="32" customFormat="1" ht="22.5" customHeight="1" hidden="1">
      <c r="A100" s="48"/>
      <c r="B100" s="49"/>
      <c r="C100" s="41" t="s">
        <v>15</v>
      </c>
      <c r="D100" s="72"/>
      <c r="E100" s="76"/>
    </row>
    <row r="101" spans="1:5" s="32" customFormat="1" ht="22.5" customHeight="1">
      <c r="A101" s="48"/>
      <c r="B101" s="49"/>
      <c r="C101" s="41" t="s">
        <v>64</v>
      </c>
      <c r="D101" s="72">
        <v>103456.09</v>
      </c>
      <c r="E101" s="76"/>
    </row>
    <row r="102" spans="1:5" s="32" customFormat="1" ht="22.5" customHeight="1" hidden="1">
      <c r="A102" s="48"/>
      <c r="B102" s="49"/>
      <c r="C102" s="41" t="s">
        <v>18</v>
      </c>
      <c r="D102" s="72"/>
      <c r="E102" s="76"/>
    </row>
    <row r="103" spans="1:5" s="32" customFormat="1" ht="22.5" customHeight="1" hidden="1">
      <c r="A103" s="48"/>
      <c r="B103" s="49"/>
      <c r="C103" s="41" t="s">
        <v>31</v>
      </c>
      <c r="D103" s="72"/>
      <c r="E103" s="76"/>
    </row>
    <row r="104" spans="1:5" s="32" customFormat="1" ht="22.5" customHeight="1" hidden="1">
      <c r="A104" s="48"/>
      <c r="B104" s="49"/>
      <c r="C104" s="41" t="s">
        <v>65</v>
      </c>
      <c r="D104" s="72"/>
      <c r="E104" s="76"/>
    </row>
    <row r="105" spans="1:5" s="32" customFormat="1" ht="22.5" customHeight="1">
      <c r="A105" s="48"/>
      <c r="B105" s="49"/>
      <c r="C105" s="41" t="s">
        <v>45</v>
      </c>
      <c r="D105" s="72">
        <v>562.78</v>
      </c>
      <c r="E105" s="76"/>
    </row>
    <row r="106" spans="1:5" s="32" customFormat="1" ht="24" customHeight="1" hidden="1">
      <c r="A106" s="48"/>
      <c r="B106" s="49"/>
      <c r="C106" s="41" t="s">
        <v>69</v>
      </c>
      <c r="D106" s="72"/>
      <c r="E106" s="76"/>
    </row>
    <row r="107" spans="1:5" s="32" customFormat="1" ht="22.5" customHeight="1">
      <c r="A107" s="48"/>
      <c r="B107" s="49"/>
      <c r="C107" s="41" t="s">
        <v>86</v>
      </c>
      <c r="D107" s="72">
        <v>138</v>
      </c>
      <c r="E107" s="76"/>
    </row>
    <row r="108" spans="1:5" s="32" customFormat="1" ht="22.5" customHeight="1" hidden="1">
      <c r="A108" s="48"/>
      <c r="B108" s="49"/>
      <c r="C108" s="41" t="s">
        <v>66</v>
      </c>
      <c r="D108" s="72"/>
      <c r="E108" s="76"/>
    </row>
    <row r="109" spans="1:5" s="32" customFormat="1" ht="28.5" customHeight="1" hidden="1">
      <c r="A109" s="48"/>
      <c r="B109" s="49"/>
      <c r="C109" s="41" t="s">
        <v>76</v>
      </c>
      <c r="D109" s="72"/>
      <c r="E109" s="76"/>
    </row>
    <row r="110" spans="1:5" s="32" customFormat="1" ht="22.5" customHeight="1" hidden="1">
      <c r="A110" s="48"/>
      <c r="B110" s="49"/>
      <c r="C110" s="41" t="s">
        <v>86</v>
      </c>
      <c r="D110" s="72"/>
      <c r="E110" s="76"/>
    </row>
    <row r="111" spans="1:5" s="32" customFormat="1" ht="22.5" customHeight="1" hidden="1">
      <c r="A111" s="48"/>
      <c r="B111" s="49"/>
      <c r="C111" s="41" t="s">
        <v>77</v>
      </c>
      <c r="D111" s="72"/>
      <c r="E111" s="76"/>
    </row>
    <row r="112" spans="1:5" s="32" customFormat="1" ht="22.5" customHeight="1" hidden="1">
      <c r="A112" s="48"/>
      <c r="B112" s="49"/>
      <c r="C112" s="41" t="s">
        <v>0</v>
      </c>
      <c r="D112" s="72"/>
      <c r="E112" s="76"/>
    </row>
    <row r="113" spans="1:5" s="32" customFormat="1" ht="22.5" customHeight="1" hidden="1">
      <c r="A113" s="48"/>
      <c r="B113" s="49"/>
      <c r="C113" s="41" t="s">
        <v>60</v>
      </c>
      <c r="D113" s="72"/>
      <c r="E113" s="76"/>
    </row>
    <row r="114" spans="1:5" s="32" customFormat="1" ht="22.5" customHeight="1">
      <c r="A114" s="36"/>
      <c r="B114" s="92" t="s">
        <v>71</v>
      </c>
      <c r="C114" s="92"/>
      <c r="D114" s="71">
        <f>SUM(D115:D132)</f>
        <v>0</v>
      </c>
      <c r="E114" s="76"/>
    </row>
    <row r="115" spans="1:5" s="25" customFormat="1" ht="22.5" customHeight="1" hidden="1">
      <c r="A115" s="48"/>
      <c r="B115" s="41"/>
      <c r="C115" s="41" t="s">
        <v>73</v>
      </c>
      <c r="D115" s="72"/>
      <c r="E115" s="75"/>
    </row>
    <row r="116" spans="1:5" s="32" customFormat="1" ht="19.5" customHeight="1" hidden="1">
      <c r="A116" s="48"/>
      <c r="B116" s="41"/>
      <c r="C116" s="41" t="s">
        <v>59</v>
      </c>
      <c r="D116" s="72"/>
      <c r="E116" s="76"/>
    </row>
    <row r="117" spans="1:5" s="32" customFormat="1" ht="19.5" customHeight="1" hidden="1">
      <c r="A117" s="48"/>
      <c r="B117" s="41"/>
      <c r="C117" s="41" t="s">
        <v>30</v>
      </c>
      <c r="D117" s="72"/>
      <c r="E117" s="76"/>
    </row>
    <row r="118" spans="1:5" s="32" customFormat="1" ht="19.5" customHeight="1" hidden="1">
      <c r="A118" s="48"/>
      <c r="B118" s="41"/>
      <c r="C118" s="41" t="s">
        <v>74</v>
      </c>
      <c r="D118" s="72"/>
      <c r="E118" s="76"/>
    </row>
    <row r="119" spans="1:5" s="32" customFormat="1" ht="19.5" customHeight="1" hidden="1">
      <c r="A119" s="48"/>
      <c r="B119" s="41"/>
      <c r="C119" s="41" t="s">
        <v>63</v>
      </c>
      <c r="D119" s="72"/>
      <c r="E119" s="76"/>
    </row>
    <row r="120" spans="1:5" s="32" customFormat="1" ht="19.5" customHeight="1" hidden="1">
      <c r="A120" s="48"/>
      <c r="B120" s="41"/>
      <c r="C120" s="41" t="s">
        <v>83</v>
      </c>
      <c r="D120" s="72"/>
      <c r="E120" s="76"/>
    </row>
    <row r="121" spans="1:5" s="32" customFormat="1" ht="19.5" customHeight="1" hidden="1">
      <c r="A121" s="48"/>
      <c r="B121" s="41"/>
      <c r="C121" s="41" t="s">
        <v>15</v>
      </c>
      <c r="D121" s="72"/>
      <c r="E121" s="76"/>
    </row>
    <row r="122" spans="1:5" s="32" customFormat="1" ht="19.5" customHeight="1" hidden="1">
      <c r="A122" s="48"/>
      <c r="B122" s="41"/>
      <c r="C122" s="41" t="s">
        <v>64</v>
      </c>
      <c r="D122" s="72"/>
      <c r="E122" s="76"/>
    </row>
    <row r="123" spans="1:5" s="32" customFormat="1" ht="21" customHeight="1" hidden="1">
      <c r="A123" s="48"/>
      <c r="B123" s="41"/>
      <c r="C123" s="41" t="s">
        <v>18</v>
      </c>
      <c r="D123" s="72"/>
      <c r="E123" s="76"/>
    </row>
    <row r="124" spans="1:5" s="32" customFormat="1" ht="19.5" customHeight="1" hidden="1">
      <c r="A124" s="48"/>
      <c r="B124" s="41"/>
      <c r="C124" s="41" t="s">
        <v>31</v>
      </c>
      <c r="D124" s="72"/>
      <c r="E124" s="76"/>
    </row>
    <row r="125" spans="1:5" s="32" customFormat="1" ht="19.5" customHeight="1" hidden="1">
      <c r="A125" s="48"/>
      <c r="B125" s="41"/>
      <c r="C125" s="41" t="s">
        <v>65</v>
      </c>
      <c r="D125" s="72"/>
      <c r="E125" s="76"/>
    </row>
    <row r="126" spans="1:5" s="32" customFormat="1" ht="19.5" customHeight="1" hidden="1">
      <c r="A126" s="48"/>
      <c r="B126" s="41"/>
      <c r="C126" s="41" t="s">
        <v>45</v>
      </c>
      <c r="D126" s="72"/>
      <c r="E126" s="76"/>
    </row>
    <row r="127" spans="1:5" s="32" customFormat="1" ht="19.5" customHeight="1" hidden="1">
      <c r="A127" s="48"/>
      <c r="B127" s="41"/>
      <c r="C127" s="41" t="s">
        <v>69</v>
      </c>
      <c r="D127" s="72"/>
      <c r="E127" s="76"/>
    </row>
    <row r="128" spans="1:5" s="32" customFormat="1" ht="21" customHeight="1" hidden="1">
      <c r="A128" s="48"/>
      <c r="B128" s="41"/>
      <c r="C128" s="41" t="s">
        <v>86</v>
      </c>
      <c r="D128" s="72"/>
      <c r="E128" s="76"/>
    </row>
    <row r="129" spans="1:7" s="32" customFormat="1" ht="18.75" customHeight="1" hidden="1">
      <c r="A129" s="48"/>
      <c r="B129" s="41"/>
      <c r="C129" s="41" t="s">
        <v>66</v>
      </c>
      <c r="D129" s="72"/>
      <c r="E129" s="76"/>
      <c r="G129" s="35"/>
    </row>
    <row r="130" spans="1:5" s="32" customFormat="1" ht="19.5" customHeight="1" hidden="1">
      <c r="A130" s="48"/>
      <c r="B130" s="41"/>
      <c r="C130" s="41" t="s">
        <v>76</v>
      </c>
      <c r="D130" s="72"/>
      <c r="E130" s="76"/>
    </row>
    <row r="131" spans="1:5" s="32" customFormat="1" ht="19.5" customHeight="1" hidden="1">
      <c r="A131" s="48"/>
      <c r="B131" s="41"/>
      <c r="C131" s="41" t="s">
        <v>77</v>
      </c>
      <c r="D131" s="72"/>
      <c r="E131" s="76"/>
    </row>
    <row r="132" spans="1:5" s="32" customFormat="1" ht="19.5" customHeight="1" hidden="1">
      <c r="A132" s="48"/>
      <c r="B132" s="41"/>
      <c r="C132" s="41" t="s">
        <v>60</v>
      </c>
      <c r="D132" s="72"/>
      <c r="E132" s="76"/>
    </row>
    <row r="133" spans="1:7" s="32" customFormat="1" ht="23.25" customHeight="1">
      <c r="A133" s="21"/>
      <c r="B133" s="92" t="s">
        <v>85</v>
      </c>
      <c r="C133" s="92"/>
      <c r="D133" s="71">
        <f>SUM(D134:D151)</f>
        <v>10075.789999999999</v>
      </c>
      <c r="E133" s="76"/>
      <c r="G133" s="35"/>
    </row>
    <row r="134" spans="1:5" s="25" customFormat="1" ht="16.5" customHeight="1">
      <c r="A134" s="48"/>
      <c r="B134" s="41"/>
      <c r="C134" s="41" t="s">
        <v>127</v>
      </c>
      <c r="D134" s="72">
        <v>654.66</v>
      </c>
      <c r="E134" s="75"/>
    </row>
    <row r="135" spans="1:5" s="32" customFormat="1" ht="19.5" customHeight="1">
      <c r="A135" s="48"/>
      <c r="B135" s="41"/>
      <c r="C135" s="41" t="s">
        <v>59</v>
      </c>
      <c r="D135" s="72">
        <v>126.33</v>
      </c>
      <c r="E135" s="76"/>
    </row>
    <row r="136" spans="1:5" s="32" customFormat="1" ht="19.5" customHeight="1" hidden="1">
      <c r="A136" s="48"/>
      <c r="B136" s="41"/>
      <c r="C136" s="41" t="s">
        <v>30</v>
      </c>
      <c r="D136" s="72"/>
      <c r="E136" s="76"/>
    </row>
    <row r="137" spans="1:5" s="32" customFormat="1" ht="22.5" customHeight="1" hidden="1">
      <c r="A137" s="48"/>
      <c r="B137" s="41"/>
      <c r="C137" s="41" t="s">
        <v>74</v>
      </c>
      <c r="D137" s="72"/>
      <c r="E137" s="76"/>
    </row>
    <row r="138" spans="1:5" s="32" customFormat="1" ht="19.5" customHeight="1">
      <c r="A138" s="48"/>
      <c r="B138" s="41"/>
      <c r="C138" s="41" t="s">
        <v>63</v>
      </c>
      <c r="D138" s="72">
        <v>8337.07</v>
      </c>
      <c r="E138" s="76"/>
    </row>
    <row r="139" spans="1:5" s="32" customFormat="1" ht="19.5" customHeight="1" hidden="1">
      <c r="A139" s="48"/>
      <c r="B139" s="41"/>
      <c r="C139" s="41" t="s">
        <v>75</v>
      </c>
      <c r="D139" s="72"/>
      <c r="E139" s="76"/>
    </row>
    <row r="140" spans="1:5" s="32" customFormat="1" ht="18.75" customHeight="1" hidden="1">
      <c r="A140" s="48"/>
      <c r="B140" s="41"/>
      <c r="C140" s="41" t="s">
        <v>15</v>
      </c>
      <c r="D140" s="72"/>
      <c r="E140" s="76"/>
    </row>
    <row r="141" spans="1:5" s="32" customFormat="1" ht="19.5" customHeight="1">
      <c r="A141" s="48"/>
      <c r="B141" s="41"/>
      <c r="C141" s="41" t="s">
        <v>64</v>
      </c>
      <c r="D141" s="72">
        <v>624.64</v>
      </c>
      <c r="E141" s="76"/>
    </row>
    <row r="142" spans="1:5" s="32" customFormat="1" ht="19.5" customHeight="1" hidden="1">
      <c r="A142" s="48"/>
      <c r="B142" s="41"/>
      <c r="C142" s="41" t="s">
        <v>18</v>
      </c>
      <c r="D142" s="72"/>
      <c r="E142" s="76"/>
    </row>
    <row r="143" spans="1:5" s="32" customFormat="1" ht="20.25" customHeight="1" hidden="1">
      <c r="A143" s="48"/>
      <c r="B143" s="41"/>
      <c r="C143" s="41" t="s">
        <v>31</v>
      </c>
      <c r="D143" s="72"/>
      <c r="E143" s="76"/>
    </row>
    <row r="144" spans="1:5" s="32" customFormat="1" ht="19.5" customHeight="1" hidden="1">
      <c r="A144" s="48"/>
      <c r="B144" s="41"/>
      <c r="C144" s="41" t="s">
        <v>65</v>
      </c>
      <c r="D144" s="72"/>
      <c r="E144" s="76"/>
    </row>
    <row r="145" spans="1:5" s="32" customFormat="1" ht="19.5" customHeight="1" hidden="1">
      <c r="A145" s="48"/>
      <c r="B145" s="41"/>
      <c r="C145" s="41" t="s">
        <v>45</v>
      </c>
      <c r="D145" s="72"/>
      <c r="E145" s="76"/>
    </row>
    <row r="146" spans="1:5" s="32" customFormat="1" ht="19.5" customHeight="1" hidden="1">
      <c r="A146" s="48"/>
      <c r="B146" s="41"/>
      <c r="C146" s="41" t="s">
        <v>69</v>
      </c>
      <c r="D146" s="72"/>
      <c r="E146" s="76"/>
    </row>
    <row r="147" spans="1:5" s="32" customFormat="1" ht="19.5" customHeight="1">
      <c r="A147" s="48"/>
      <c r="B147" s="41"/>
      <c r="C147" s="41" t="s">
        <v>86</v>
      </c>
      <c r="D147" s="72">
        <v>252.68</v>
      </c>
      <c r="E147" s="76"/>
    </row>
    <row r="148" spans="1:5" s="32" customFormat="1" ht="24" customHeight="1">
      <c r="A148" s="48"/>
      <c r="B148" s="41"/>
      <c r="C148" s="41" t="s">
        <v>66</v>
      </c>
      <c r="D148" s="72">
        <v>80.41</v>
      </c>
      <c r="E148" s="76"/>
    </row>
    <row r="149" spans="1:5" s="32" customFormat="1" ht="19.5" customHeight="1" hidden="1">
      <c r="A149" s="48"/>
      <c r="B149" s="41"/>
      <c r="C149" s="41" t="s">
        <v>76</v>
      </c>
      <c r="D149" s="72"/>
      <c r="E149" s="76"/>
    </row>
    <row r="150" spans="1:5" s="32" customFormat="1" ht="19.5" customHeight="1" hidden="1">
      <c r="A150" s="48"/>
      <c r="B150" s="41"/>
      <c r="C150" s="41" t="s">
        <v>77</v>
      </c>
      <c r="D150" s="72"/>
      <c r="E150" s="76"/>
    </row>
    <row r="151" spans="1:5" s="32" customFormat="1" ht="22.5" customHeight="1" hidden="1">
      <c r="A151" s="48"/>
      <c r="B151" s="41"/>
      <c r="C151" s="41" t="s">
        <v>60</v>
      </c>
      <c r="D151" s="72"/>
      <c r="E151" s="76"/>
    </row>
    <row r="152" spans="1:5" s="32" customFormat="1" ht="19.5">
      <c r="A152" s="48"/>
      <c r="B152" s="92" t="s">
        <v>81</v>
      </c>
      <c r="C152" s="92"/>
      <c r="D152" s="71">
        <f>D153</f>
        <v>0</v>
      </c>
      <c r="E152" s="76"/>
    </row>
    <row r="153" spans="1:5" s="32" customFormat="1" ht="19.5" customHeight="1" hidden="1">
      <c r="A153" s="48"/>
      <c r="B153" s="44"/>
      <c r="C153" s="44" t="s">
        <v>82</v>
      </c>
      <c r="D153" s="72"/>
      <c r="E153" s="76"/>
    </row>
    <row r="154" spans="1:5" s="32" customFormat="1" ht="24" customHeight="1">
      <c r="A154" s="85" t="s">
        <v>56</v>
      </c>
      <c r="B154" s="92" t="s">
        <v>157</v>
      </c>
      <c r="C154" s="92"/>
      <c r="D154" s="74">
        <v>1810</v>
      </c>
      <c r="E154" s="76"/>
    </row>
    <row r="155" spans="1:5" s="25" customFormat="1" ht="25.5" customHeight="1">
      <c r="A155" s="85"/>
      <c r="B155" s="92" t="s">
        <v>158</v>
      </c>
      <c r="C155" s="92"/>
      <c r="D155" s="74">
        <v>11000</v>
      </c>
      <c r="E155" s="75"/>
    </row>
    <row r="156" spans="1:5" s="25" customFormat="1" ht="25.5" customHeight="1" hidden="1">
      <c r="A156" s="85"/>
      <c r="B156" s="92"/>
      <c r="C156" s="92"/>
      <c r="D156" s="74"/>
      <c r="E156" s="75"/>
    </row>
    <row r="157" spans="1:5" s="25" customFormat="1" ht="25.5" customHeight="1" hidden="1">
      <c r="A157" s="85"/>
      <c r="B157" s="92"/>
      <c r="C157" s="92"/>
      <c r="D157" s="74"/>
      <c r="E157" s="75"/>
    </row>
    <row r="158" spans="1:5" s="25" customFormat="1" ht="25.5" customHeight="1" hidden="1">
      <c r="A158" s="85"/>
      <c r="B158" s="92"/>
      <c r="C158" s="92"/>
      <c r="D158" s="74"/>
      <c r="E158" s="75"/>
    </row>
    <row r="159" spans="1:6" s="25" customFormat="1" ht="25.5" customHeight="1">
      <c r="A159" s="43" t="s">
        <v>22</v>
      </c>
      <c r="B159" s="85" t="s">
        <v>57</v>
      </c>
      <c r="C159" s="85"/>
      <c r="D159" s="60">
        <f>D170+D179+D185+D190+D195+D201+D226+D229+D235+D252+D217+D268+D206+D212+D247+D259</f>
        <v>800009.74</v>
      </c>
      <c r="E159" s="75"/>
      <c r="F159" s="53"/>
    </row>
    <row r="160" spans="1:6" s="25" customFormat="1" ht="18.75" hidden="1">
      <c r="A160" s="85" t="s">
        <v>14</v>
      </c>
      <c r="B160" s="89"/>
      <c r="C160" s="89"/>
      <c r="D160" s="68"/>
      <c r="E160" s="50"/>
      <c r="F160" s="53"/>
    </row>
    <row r="161" spans="1:6" s="25" customFormat="1" ht="39" customHeight="1">
      <c r="A161" s="85"/>
      <c r="B161" s="89" t="s">
        <v>159</v>
      </c>
      <c r="C161" s="89"/>
      <c r="D161" s="68">
        <v>11500</v>
      </c>
      <c r="E161" s="50"/>
      <c r="F161" s="53"/>
    </row>
    <row r="162" spans="1:7" s="25" customFormat="1" ht="20.25" customHeight="1">
      <c r="A162" s="85"/>
      <c r="B162" s="89" t="s">
        <v>160</v>
      </c>
      <c r="C162" s="89"/>
      <c r="D162" s="68">
        <v>599990</v>
      </c>
      <c r="E162" s="50"/>
      <c r="G162" s="53"/>
    </row>
    <row r="163" spans="1:7" s="25" customFormat="1" ht="26.25" customHeight="1">
      <c r="A163" s="85"/>
      <c r="B163" s="89" t="s">
        <v>169</v>
      </c>
      <c r="C163" s="89"/>
      <c r="D163" s="68">
        <v>2925</v>
      </c>
      <c r="E163" s="50"/>
      <c r="G163" s="53"/>
    </row>
    <row r="164" spans="1:7" s="25" customFormat="1" ht="18.75">
      <c r="A164" s="85"/>
      <c r="B164" s="89" t="s">
        <v>170</v>
      </c>
      <c r="C164" s="89"/>
      <c r="D164" s="68">
        <v>49860</v>
      </c>
      <c r="E164" s="50"/>
      <c r="G164" s="53"/>
    </row>
    <row r="165" spans="1:7" s="25" customFormat="1" ht="18.75" hidden="1">
      <c r="A165" s="85"/>
      <c r="B165" s="89"/>
      <c r="C165" s="89"/>
      <c r="D165" s="68"/>
      <c r="E165" s="50"/>
      <c r="G165" s="53"/>
    </row>
    <row r="166" spans="1:7" s="25" customFormat="1" ht="18.75" hidden="1">
      <c r="A166" s="85"/>
      <c r="B166" s="89"/>
      <c r="C166" s="89"/>
      <c r="D166" s="68"/>
      <c r="E166" s="50"/>
      <c r="G166" s="53"/>
    </row>
    <row r="167" spans="1:7" s="25" customFormat="1" ht="18.75" hidden="1">
      <c r="A167" s="85"/>
      <c r="B167" s="89"/>
      <c r="C167" s="89"/>
      <c r="D167" s="68"/>
      <c r="E167" s="50"/>
      <c r="G167" s="53"/>
    </row>
    <row r="168" spans="1:7" s="25" customFormat="1" ht="18.75" hidden="1">
      <c r="A168" s="85"/>
      <c r="B168" s="89"/>
      <c r="C168" s="89"/>
      <c r="D168" s="68"/>
      <c r="E168" s="50"/>
      <c r="G168" s="53"/>
    </row>
    <row r="169" spans="1:7" s="25" customFormat="1" ht="18.75" hidden="1">
      <c r="A169" s="85"/>
      <c r="B169" s="89"/>
      <c r="C169" s="89"/>
      <c r="D169" s="68"/>
      <c r="E169" s="50"/>
      <c r="G169" s="53"/>
    </row>
    <row r="170" spans="1:5" s="25" customFormat="1" ht="19.5">
      <c r="A170" s="85"/>
      <c r="B170" s="93" t="s">
        <v>99</v>
      </c>
      <c r="C170" s="93"/>
      <c r="D170" s="51">
        <f>SUM(D160:D169)</f>
        <v>664275</v>
      </c>
      <c r="E170" s="50"/>
    </row>
    <row r="171" spans="1:4" s="26" customFormat="1" ht="18.75" hidden="1">
      <c r="A171" s="85" t="s">
        <v>125</v>
      </c>
      <c r="B171" s="89"/>
      <c r="C171" s="89"/>
      <c r="D171" s="54"/>
    </row>
    <row r="172" spans="1:4" s="26" customFormat="1" ht="18.75" hidden="1">
      <c r="A172" s="85"/>
      <c r="B172" s="89"/>
      <c r="C172" s="89"/>
      <c r="D172" s="54"/>
    </row>
    <row r="173" spans="1:4" s="26" customFormat="1" ht="22.5" customHeight="1" hidden="1">
      <c r="A173" s="85"/>
      <c r="B173" s="89"/>
      <c r="C173" s="89"/>
      <c r="D173" s="54"/>
    </row>
    <row r="174" spans="1:4" s="26" customFormat="1" ht="22.5" customHeight="1" hidden="1">
      <c r="A174" s="85"/>
      <c r="B174" s="89"/>
      <c r="C174" s="89"/>
      <c r="D174" s="54"/>
    </row>
    <row r="175" spans="1:4" s="26" customFormat="1" ht="18.75" hidden="1">
      <c r="A175" s="85"/>
      <c r="B175" s="89"/>
      <c r="C175" s="89"/>
      <c r="D175" s="54"/>
    </row>
    <row r="176" spans="1:4" s="26" customFormat="1" ht="22.5" customHeight="1" hidden="1">
      <c r="A176" s="85"/>
      <c r="B176" s="89"/>
      <c r="C176" s="89"/>
      <c r="D176" s="54"/>
    </row>
    <row r="177" spans="1:4" s="26" customFormat="1" ht="21.75" customHeight="1" hidden="1">
      <c r="A177" s="85"/>
      <c r="B177" s="89"/>
      <c r="C177" s="89"/>
      <c r="D177" s="54"/>
    </row>
    <row r="178" spans="1:4" s="26" customFormat="1" ht="18.75" hidden="1">
      <c r="A178" s="85"/>
      <c r="B178" s="89"/>
      <c r="C178" s="89"/>
      <c r="D178" s="54"/>
    </row>
    <row r="179" spans="1:8" s="26" customFormat="1" ht="19.5" hidden="1">
      <c r="A179" s="85"/>
      <c r="B179" s="93" t="s">
        <v>99</v>
      </c>
      <c r="C179" s="93"/>
      <c r="D179" s="58">
        <f>SUM(D171:D178)</f>
        <v>0</v>
      </c>
      <c r="F179" s="28"/>
      <c r="H179" s="28"/>
    </row>
    <row r="180" spans="1:4" s="26" customFormat="1" ht="41.25" customHeight="1" hidden="1">
      <c r="A180" s="85" t="s">
        <v>15</v>
      </c>
      <c r="B180" s="89"/>
      <c r="C180" s="89"/>
      <c r="D180" s="54"/>
    </row>
    <row r="181" spans="1:4" s="26" customFormat="1" ht="26.25" customHeight="1" hidden="1">
      <c r="A181" s="85"/>
      <c r="B181" s="89"/>
      <c r="C181" s="89"/>
      <c r="D181" s="54"/>
    </row>
    <row r="182" spans="1:4" s="26" customFormat="1" ht="22.5" customHeight="1" hidden="1">
      <c r="A182" s="85"/>
      <c r="B182" s="89"/>
      <c r="C182" s="89"/>
      <c r="D182" s="54"/>
    </row>
    <row r="183" spans="1:4" s="26" customFormat="1" ht="22.5" customHeight="1" hidden="1">
      <c r="A183" s="85"/>
      <c r="B183" s="89"/>
      <c r="C183" s="89"/>
      <c r="D183" s="54"/>
    </row>
    <row r="184" spans="1:4" s="26" customFormat="1" ht="22.5" customHeight="1" hidden="1">
      <c r="A184" s="85"/>
      <c r="B184" s="89"/>
      <c r="C184" s="89"/>
      <c r="D184" s="54"/>
    </row>
    <row r="185" spans="1:4" s="26" customFormat="1" ht="19.5" hidden="1">
      <c r="A185" s="85"/>
      <c r="B185" s="93" t="s">
        <v>99</v>
      </c>
      <c r="C185" s="93"/>
      <c r="D185" s="59">
        <f>SUM(D180:D184)</f>
        <v>0</v>
      </c>
    </row>
    <row r="186" spans="1:4" s="26" customFormat="1" ht="21" customHeight="1" hidden="1">
      <c r="A186" s="85" t="s">
        <v>30</v>
      </c>
      <c r="B186" s="89"/>
      <c r="C186" s="89"/>
      <c r="D186" s="54"/>
    </row>
    <row r="187" spans="1:4" s="26" customFormat="1" ht="18.75" hidden="1">
      <c r="A187" s="85"/>
      <c r="B187" s="89"/>
      <c r="C187" s="89"/>
      <c r="D187" s="54"/>
    </row>
    <row r="188" spans="1:4" s="26" customFormat="1" ht="18.75" hidden="1">
      <c r="A188" s="85"/>
      <c r="B188" s="89"/>
      <c r="C188" s="89"/>
      <c r="D188" s="54"/>
    </row>
    <row r="189" spans="1:4" s="26" customFormat="1" ht="18.75" hidden="1">
      <c r="A189" s="85"/>
      <c r="B189" s="89"/>
      <c r="C189" s="89"/>
      <c r="D189" s="54"/>
    </row>
    <row r="190" spans="1:4" s="26" customFormat="1" ht="19.5" hidden="1">
      <c r="A190" s="85"/>
      <c r="B190" s="93" t="s">
        <v>99</v>
      </c>
      <c r="C190" s="93"/>
      <c r="D190" s="59">
        <f>D186+D187+D188+D189</f>
        <v>0</v>
      </c>
    </row>
    <row r="191" spans="1:4" s="26" customFormat="1" ht="21.75" customHeight="1" hidden="1">
      <c r="A191" s="85" t="s">
        <v>129</v>
      </c>
      <c r="B191" s="89"/>
      <c r="C191" s="89"/>
      <c r="D191" s="54"/>
    </row>
    <row r="192" spans="1:4" s="26" customFormat="1" ht="21.75" customHeight="1" hidden="1">
      <c r="A192" s="85"/>
      <c r="B192" s="89"/>
      <c r="C192" s="89"/>
      <c r="D192" s="54"/>
    </row>
    <row r="193" spans="1:4" s="26" customFormat="1" ht="18.75" hidden="1">
      <c r="A193" s="85"/>
      <c r="B193" s="89"/>
      <c r="C193" s="89"/>
      <c r="D193" s="54"/>
    </row>
    <row r="194" spans="1:4" s="26" customFormat="1" ht="18.75" hidden="1">
      <c r="A194" s="85"/>
      <c r="B194" s="89"/>
      <c r="C194" s="89"/>
      <c r="D194" s="54"/>
    </row>
    <row r="195" spans="1:6" s="26" customFormat="1" ht="19.5" hidden="1">
      <c r="A195" s="85"/>
      <c r="B195" s="93" t="s">
        <v>99</v>
      </c>
      <c r="C195" s="93"/>
      <c r="D195" s="52">
        <f>D191+D192+D193+D194</f>
        <v>0</v>
      </c>
      <c r="F195" s="28"/>
    </row>
    <row r="196" spans="1:4" s="26" customFormat="1" ht="18.75">
      <c r="A196" s="85" t="s">
        <v>64</v>
      </c>
      <c r="B196" s="92" t="s">
        <v>152</v>
      </c>
      <c r="C196" s="92"/>
      <c r="D196" s="29">
        <v>2650</v>
      </c>
    </row>
    <row r="197" spans="1:4" s="26" customFormat="1" ht="22.5" customHeight="1">
      <c r="A197" s="85"/>
      <c r="B197" s="92" t="s">
        <v>153</v>
      </c>
      <c r="C197" s="92"/>
      <c r="D197" s="29">
        <v>8496</v>
      </c>
    </row>
    <row r="198" spans="1:4" s="26" customFormat="1" ht="22.5" customHeight="1">
      <c r="A198" s="85"/>
      <c r="B198" s="92" t="s">
        <v>154</v>
      </c>
      <c r="C198" s="92"/>
      <c r="D198" s="29">
        <v>985.32</v>
      </c>
    </row>
    <row r="199" spans="1:4" s="26" customFormat="1" ht="22.5" customHeight="1">
      <c r="A199" s="85"/>
      <c r="B199" s="92" t="s">
        <v>155</v>
      </c>
      <c r="C199" s="92"/>
      <c r="D199" s="29">
        <v>500</v>
      </c>
    </row>
    <row r="200" spans="1:4" s="26" customFormat="1" ht="22.5" customHeight="1">
      <c r="A200" s="85"/>
      <c r="B200" s="92" t="s">
        <v>156</v>
      </c>
      <c r="C200" s="92"/>
      <c r="D200" s="29">
        <v>2942.15</v>
      </c>
    </row>
    <row r="201" spans="1:7" s="26" customFormat="1" ht="19.5">
      <c r="A201" s="85"/>
      <c r="B201" s="93" t="s">
        <v>99</v>
      </c>
      <c r="C201" s="93"/>
      <c r="D201" s="52">
        <f>SUM(D196:D200)</f>
        <v>15573.47</v>
      </c>
      <c r="G201" s="28"/>
    </row>
    <row r="202" spans="1:7" s="26" customFormat="1" ht="18.75">
      <c r="A202" s="85" t="s">
        <v>166</v>
      </c>
      <c r="B202" s="89" t="s">
        <v>167</v>
      </c>
      <c r="C202" s="89"/>
      <c r="D202" s="29">
        <v>389.04</v>
      </c>
      <c r="G202" s="28"/>
    </row>
    <row r="203" spans="1:7" s="26" customFormat="1" ht="17.25" customHeight="1">
      <c r="A203" s="85"/>
      <c r="B203" s="89" t="s">
        <v>168</v>
      </c>
      <c r="C203" s="89"/>
      <c r="D203" s="29">
        <v>70</v>
      </c>
      <c r="G203" s="28"/>
    </row>
    <row r="204" spans="1:4" s="26" customFormat="1" ht="22.5" customHeight="1" hidden="1">
      <c r="A204" s="85"/>
      <c r="B204" s="89"/>
      <c r="C204" s="89"/>
      <c r="D204" s="29"/>
    </row>
    <row r="205" spans="1:4" s="26" customFormat="1" ht="17.25" customHeight="1" hidden="1">
      <c r="A205" s="85"/>
      <c r="B205" s="89"/>
      <c r="C205" s="89"/>
      <c r="D205" s="29"/>
    </row>
    <row r="206" spans="1:6" s="26" customFormat="1" ht="19.5">
      <c r="A206" s="85"/>
      <c r="B206" s="93" t="s">
        <v>99</v>
      </c>
      <c r="C206" s="93"/>
      <c r="D206" s="52">
        <f>SUM(D202:D205)</f>
        <v>459.04</v>
      </c>
      <c r="F206" s="28"/>
    </row>
    <row r="207" spans="1:4" s="26" customFormat="1" ht="18.75">
      <c r="A207" s="85" t="s">
        <v>111</v>
      </c>
      <c r="B207" s="89" t="s">
        <v>173</v>
      </c>
      <c r="C207" s="89"/>
      <c r="D207" s="29">
        <v>1160</v>
      </c>
    </row>
    <row r="208" spans="1:4" s="26" customFormat="1" ht="21" customHeight="1" hidden="1">
      <c r="A208" s="85"/>
      <c r="B208" s="94"/>
      <c r="C208" s="94"/>
      <c r="D208" s="29"/>
    </row>
    <row r="209" spans="1:4" s="26" customFormat="1" ht="18.75" hidden="1">
      <c r="A209" s="85"/>
      <c r="B209" s="89"/>
      <c r="C209" s="89"/>
      <c r="D209" s="29"/>
    </row>
    <row r="210" spans="1:4" s="26" customFormat="1" ht="38.25" customHeight="1" hidden="1">
      <c r="A210" s="85"/>
      <c r="B210" s="89"/>
      <c r="C210" s="89"/>
      <c r="D210" s="29"/>
    </row>
    <row r="211" spans="1:4" s="26" customFormat="1" ht="24" customHeight="1" hidden="1">
      <c r="A211" s="85"/>
      <c r="B211" s="89"/>
      <c r="C211" s="89"/>
      <c r="D211" s="29"/>
    </row>
    <row r="212" spans="1:4" s="26" customFormat="1" ht="19.5">
      <c r="A212" s="85"/>
      <c r="B212" s="93" t="s">
        <v>99</v>
      </c>
      <c r="C212" s="93"/>
      <c r="D212" s="52">
        <f>D207+D208+D209+D210+D211</f>
        <v>1160</v>
      </c>
    </row>
    <row r="213" spans="1:4" s="26" customFormat="1" ht="18" customHeight="1">
      <c r="A213" s="85" t="s">
        <v>97</v>
      </c>
      <c r="B213" s="89" t="s">
        <v>116</v>
      </c>
      <c r="C213" s="89"/>
      <c r="D213" s="38">
        <v>5000</v>
      </c>
    </row>
    <row r="214" spans="1:4" s="26" customFormat="1" ht="18.75">
      <c r="A214" s="85"/>
      <c r="B214" s="89" t="s">
        <v>175</v>
      </c>
      <c r="C214" s="89"/>
      <c r="D214" s="29">
        <v>1200</v>
      </c>
    </row>
    <row r="215" spans="1:4" s="26" customFormat="1" ht="18.75" hidden="1">
      <c r="A215" s="85"/>
      <c r="B215" s="92"/>
      <c r="C215" s="92"/>
      <c r="D215" s="29"/>
    </row>
    <row r="216" spans="1:4" s="26" customFormat="1" ht="18.75" hidden="1">
      <c r="A216" s="85"/>
      <c r="B216" s="92"/>
      <c r="C216" s="92"/>
      <c r="D216" s="29"/>
    </row>
    <row r="217" spans="1:6" s="26" customFormat="1" ht="24.75" customHeight="1">
      <c r="A217" s="85"/>
      <c r="B217" s="93" t="s">
        <v>99</v>
      </c>
      <c r="C217" s="93"/>
      <c r="D217" s="52">
        <f>SUM(D213:D216)</f>
        <v>6200</v>
      </c>
      <c r="F217" s="28"/>
    </row>
    <row r="218" spans="1:4" s="26" customFormat="1" ht="18.75">
      <c r="A218" s="95" t="s">
        <v>69</v>
      </c>
      <c r="B218" s="89" t="s">
        <v>103</v>
      </c>
      <c r="C218" s="89"/>
      <c r="D218" s="29">
        <f>6200+4200</f>
        <v>10400</v>
      </c>
    </row>
    <row r="219" spans="1:4" s="26" customFormat="1" ht="18.75" customHeight="1">
      <c r="A219" s="95"/>
      <c r="B219" s="89" t="s">
        <v>104</v>
      </c>
      <c r="C219" s="96"/>
      <c r="D219" s="29">
        <f>7500+4300</f>
        <v>11800</v>
      </c>
    </row>
    <row r="220" spans="1:4" s="26" customFormat="1" ht="21" customHeight="1">
      <c r="A220" s="95"/>
      <c r="B220" s="92" t="s">
        <v>102</v>
      </c>
      <c r="C220" s="92"/>
      <c r="D220" s="29">
        <f>1500+1500</f>
        <v>3000</v>
      </c>
    </row>
    <row r="221" spans="1:4" s="26" customFormat="1" ht="18.75" customHeight="1">
      <c r="A221" s="95"/>
      <c r="B221" s="89" t="s">
        <v>151</v>
      </c>
      <c r="C221" s="96"/>
      <c r="D221" s="29">
        <v>315.6</v>
      </c>
    </row>
    <row r="222" spans="1:4" s="26" customFormat="1" ht="18.75" customHeight="1">
      <c r="A222" s="95"/>
      <c r="B222" s="97" t="s">
        <v>172</v>
      </c>
      <c r="C222" s="98"/>
      <c r="D222" s="29">
        <v>9300</v>
      </c>
    </row>
    <row r="223" spans="1:4" s="26" customFormat="1" ht="18.75" customHeight="1" hidden="1">
      <c r="A223" s="95"/>
      <c r="B223" s="97"/>
      <c r="C223" s="98"/>
      <c r="D223" s="29"/>
    </row>
    <row r="224" spans="1:4" s="26" customFormat="1" ht="18.75" customHeight="1" hidden="1">
      <c r="A224" s="95"/>
      <c r="B224" s="97"/>
      <c r="C224" s="98"/>
      <c r="D224" s="29"/>
    </row>
    <row r="225" spans="1:4" s="26" customFormat="1" ht="18.75" hidden="1">
      <c r="A225" s="95"/>
      <c r="B225" s="89"/>
      <c r="C225" s="89"/>
      <c r="D225" s="29"/>
    </row>
    <row r="226" spans="1:4" s="26" customFormat="1" ht="19.5">
      <c r="A226" s="95"/>
      <c r="B226" s="93" t="s">
        <v>99</v>
      </c>
      <c r="C226" s="93"/>
      <c r="D226" s="52">
        <f>SUM(D218:D225)</f>
        <v>34815.6</v>
      </c>
    </row>
    <row r="227" spans="1:6" s="26" customFormat="1" ht="18.75">
      <c r="A227" s="85" t="s">
        <v>18</v>
      </c>
      <c r="B227" s="89" t="s">
        <v>43</v>
      </c>
      <c r="C227" s="89"/>
      <c r="D227" s="29">
        <v>170.02</v>
      </c>
      <c r="F227" s="28"/>
    </row>
    <row r="228" spans="1:4" s="26" customFormat="1" ht="18.75" hidden="1">
      <c r="A228" s="85"/>
      <c r="B228" s="89"/>
      <c r="C228" s="89"/>
      <c r="D228" s="29"/>
    </row>
    <row r="229" spans="1:7" s="26" customFormat="1" ht="19.5">
      <c r="A229" s="85"/>
      <c r="B229" s="93" t="s">
        <v>99</v>
      </c>
      <c r="C229" s="93"/>
      <c r="D229" s="52">
        <f>D228+D227</f>
        <v>170.02</v>
      </c>
      <c r="G229" s="28"/>
    </row>
    <row r="230" spans="1:4" s="26" customFormat="1" ht="18.75">
      <c r="A230" s="85" t="s">
        <v>74</v>
      </c>
      <c r="B230" s="89" t="s">
        <v>171</v>
      </c>
      <c r="C230" s="89"/>
      <c r="D230" s="29">
        <v>49490</v>
      </c>
    </row>
    <row r="231" spans="1:4" s="26" customFormat="1" ht="21" customHeight="1" hidden="1">
      <c r="A231" s="85"/>
      <c r="B231" s="89"/>
      <c r="C231" s="89"/>
      <c r="D231" s="29"/>
    </row>
    <row r="232" spans="1:4" s="26" customFormat="1" ht="21" customHeight="1" hidden="1">
      <c r="A232" s="85"/>
      <c r="B232" s="99"/>
      <c r="C232" s="99"/>
      <c r="D232" s="29"/>
    </row>
    <row r="233" spans="1:4" s="26" customFormat="1" ht="18.75" hidden="1">
      <c r="A233" s="85"/>
      <c r="B233" s="99"/>
      <c r="C233" s="100"/>
      <c r="D233" s="29"/>
    </row>
    <row r="234" spans="1:4" s="26" customFormat="1" ht="36" customHeight="1" hidden="1">
      <c r="A234" s="85"/>
      <c r="B234" s="99"/>
      <c r="C234" s="100"/>
      <c r="D234" s="29"/>
    </row>
    <row r="235" spans="1:4" s="26" customFormat="1" ht="18" customHeight="1">
      <c r="A235" s="85"/>
      <c r="B235" s="101" t="s">
        <v>99</v>
      </c>
      <c r="C235" s="101"/>
      <c r="D235" s="52">
        <f>SUM(D230:D234)</f>
        <v>49490</v>
      </c>
    </row>
    <row r="236" spans="1:4" s="26" customFormat="1" ht="18.75">
      <c r="A236" s="85" t="s">
        <v>45</v>
      </c>
      <c r="B236" s="89" t="s">
        <v>93</v>
      </c>
      <c r="C236" s="89"/>
      <c r="D236" s="29">
        <f>900+4700+750</f>
        <v>6350</v>
      </c>
    </row>
    <row r="237" spans="1:4" s="26" customFormat="1" ht="18.75" hidden="1">
      <c r="A237" s="85"/>
      <c r="B237" s="89"/>
      <c r="C237" s="89"/>
      <c r="D237" s="29"/>
    </row>
    <row r="238" spans="1:4" s="26" customFormat="1" ht="39" customHeight="1" hidden="1">
      <c r="A238" s="85"/>
      <c r="B238" s="89"/>
      <c r="C238" s="89"/>
      <c r="D238" s="29"/>
    </row>
    <row r="239" spans="1:4" s="26" customFormat="1" ht="18.75" hidden="1">
      <c r="A239" s="85"/>
      <c r="B239" s="89"/>
      <c r="C239" s="89"/>
      <c r="D239" s="29"/>
    </row>
    <row r="240" spans="1:4" s="26" customFormat="1" ht="21.75" customHeight="1" hidden="1">
      <c r="A240" s="85"/>
      <c r="B240" s="89"/>
      <c r="C240" s="89"/>
      <c r="D240" s="29"/>
    </row>
    <row r="241" spans="1:4" s="26" customFormat="1" ht="18.75" hidden="1">
      <c r="A241" s="85"/>
      <c r="B241" s="89"/>
      <c r="C241" s="89"/>
      <c r="D241" s="29"/>
    </row>
    <row r="242" spans="1:4" s="26" customFormat="1" ht="18.75" hidden="1">
      <c r="A242" s="85"/>
      <c r="B242" s="89"/>
      <c r="C242" s="89"/>
      <c r="D242" s="29"/>
    </row>
    <row r="243" spans="1:4" s="26" customFormat="1" ht="18.75" hidden="1">
      <c r="A243" s="85"/>
      <c r="B243" s="89"/>
      <c r="C243" s="89"/>
      <c r="D243" s="29"/>
    </row>
    <row r="244" spans="1:4" s="26" customFormat="1" ht="18.75" hidden="1">
      <c r="A244" s="85"/>
      <c r="B244" s="89"/>
      <c r="C244" s="89"/>
      <c r="D244" s="29"/>
    </row>
    <row r="245" spans="1:4" s="26" customFormat="1" ht="18.75" hidden="1">
      <c r="A245" s="85"/>
      <c r="B245" s="89"/>
      <c r="C245" s="89"/>
      <c r="D245" s="29"/>
    </row>
    <row r="246" spans="1:4" s="26" customFormat="1" ht="18.75" hidden="1">
      <c r="A246" s="85"/>
      <c r="B246" s="89"/>
      <c r="C246" s="89"/>
      <c r="D246" s="29"/>
    </row>
    <row r="247" spans="1:4" s="26" customFormat="1" ht="19.5" customHeight="1">
      <c r="A247" s="85"/>
      <c r="B247" s="93" t="s">
        <v>99</v>
      </c>
      <c r="C247" s="93"/>
      <c r="D247" s="52">
        <f>SUM(D236:E246)</f>
        <v>6350</v>
      </c>
    </row>
    <row r="248" spans="1:4" s="26" customFormat="1" ht="18.75" hidden="1">
      <c r="A248" s="85" t="s">
        <v>31</v>
      </c>
      <c r="B248" s="94"/>
      <c r="C248" s="102"/>
      <c r="D248" s="29"/>
    </row>
    <row r="249" spans="1:4" s="26" customFormat="1" ht="20.25" customHeight="1" hidden="1">
      <c r="A249" s="85"/>
      <c r="B249" s="99"/>
      <c r="C249" s="99"/>
      <c r="D249" s="29"/>
    </row>
    <row r="250" spans="1:4" s="26" customFormat="1" ht="20.25" customHeight="1" hidden="1">
      <c r="A250" s="85"/>
      <c r="B250" s="99"/>
      <c r="C250" s="99"/>
      <c r="D250" s="29"/>
    </row>
    <row r="251" spans="1:4" s="26" customFormat="1" ht="20.25" customHeight="1" hidden="1">
      <c r="A251" s="85"/>
      <c r="B251" s="99"/>
      <c r="C251" s="99"/>
      <c r="D251" s="29"/>
    </row>
    <row r="252" spans="1:4" s="26" customFormat="1" ht="20.25" customHeight="1" hidden="1">
      <c r="A252" s="85"/>
      <c r="B252" s="77" t="s">
        <v>99</v>
      </c>
      <c r="C252" s="77"/>
      <c r="D252" s="52">
        <f>SUM(D248:D251)</f>
        <v>0</v>
      </c>
    </row>
    <row r="253" spans="1:4" s="26" customFormat="1" ht="21.75" customHeight="1" hidden="1">
      <c r="A253" s="103"/>
      <c r="B253" s="89"/>
      <c r="C253" s="89"/>
      <c r="D253" s="29"/>
    </row>
    <row r="254" spans="1:4" s="26" customFormat="1" ht="45" customHeight="1" hidden="1">
      <c r="A254" s="104"/>
      <c r="B254" s="89"/>
      <c r="C254" s="89"/>
      <c r="D254" s="29"/>
    </row>
    <row r="255" spans="1:4" s="26" customFormat="1" ht="40.5" customHeight="1" hidden="1">
      <c r="A255" s="104"/>
      <c r="B255" s="89"/>
      <c r="C255" s="89"/>
      <c r="D255" s="29"/>
    </row>
    <row r="256" spans="1:4" s="26" customFormat="1" ht="18.75" hidden="1">
      <c r="A256" s="104"/>
      <c r="B256" s="89"/>
      <c r="C256" s="89"/>
      <c r="D256" s="29"/>
    </row>
    <row r="257" spans="1:4" s="26" customFormat="1" ht="20.25" customHeight="1" hidden="1">
      <c r="A257" s="104"/>
      <c r="B257" s="89"/>
      <c r="C257" s="89"/>
      <c r="D257" s="29"/>
    </row>
    <row r="258" spans="1:4" s="26" customFormat="1" ht="18.75" hidden="1">
      <c r="A258" s="104"/>
      <c r="B258" s="89"/>
      <c r="C258" s="89"/>
      <c r="D258" s="29"/>
    </row>
    <row r="259" spans="1:4" s="26" customFormat="1" ht="23.25" customHeight="1" hidden="1">
      <c r="A259" s="105"/>
      <c r="B259" s="93" t="s">
        <v>99</v>
      </c>
      <c r="C259" s="93"/>
      <c r="D259" s="52">
        <f>SUM(D253:D258)</f>
        <v>0</v>
      </c>
    </row>
    <row r="260" spans="1:4" s="26" customFormat="1" ht="18.75">
      <c r="A260" s="85" t="s">
        <v>12</v>
      </c>
      <c r="B260" s="89" t="s">
        <v>176</v>
      </c>
      <c r="C260" s="89"/>
      <c r="D260" s="29">
        <v>15999.9</v>
      </c>
    </row>
    <row r="261" spans="1:4" s="26" customFormat="1" ht="18.75">
      <c r="A261" s="85"/>
      <c r="B261" s="89" t="s">
        <v>177</v>
      </c>
      <c r="C261" s="89"/>
      <c r="D261" s="29">
        <v>3081.6</v>
      </c>
    </row>
    <row r="262" spans="1:4" s="26" customFormat="1" ht="18.75">
      <c r="A262" s="85"/>
      <c r="B262" s="89" t="s">
        <v>178</v>
      </c>
      <c r="C262" s="89"/>
      <c r="D262" s="29">
        <v>2435.11</v>
      </c>
    </row>
    <row r="263" spans="1:4" s="26" customFormat="1" ht="18.75" hidden="1">
      <c r="A263" s="85"/>
      <c r="B263" s="89"/>
      <c r="C263" s="89"/>
      <c r="D263" s="29"/>
    </row>
    <row r="264" spans="1:4" s="26" customFormat="1" ht="18.75" hidden="1">
      <c r="A264" s="85"/>
      <c r="B264" s="89"/>
      <c r="C264" s="89"/>
      <c r="D264" s="29"/>
    </row>
    <row r="265" spans="1:4" s="26" customFormat="1" ht="18.75" hidden="1">
      <c r="A265" s="85"/>
      <c r="B265" s="89"/>
      <c r="C265" s="89"/>
      <c r="D265" s="29"/>
    </row>
    <row r="266" spans="1:4" s="26" customFormat="1" ht="18.75" hidden="1">
      <c r="A266" s="85"/>
      <c r="B266" s="89"/>
      <c r="C266" s="89"/>
      <c r="D266" s="29"/>
    </row>
    <row r="267" spans="1:4" s="26" customFormat="1" ht="18.75" hidden="1">
      <c r="A267" s="85"/>
      <c r="B267" s="89"/>
      <c r="C267" s="89"/>
      <c r="D267" s="29"/>
    </row>
    <row r="268" spans="1:4" s="26" customFormat="1" ht="19.5">
      <c r="A268" s="21"/>
      <c r="B268" s="93" t="s">
        <v>99</v>
      </c>
      <c r="C268" s="93"/>
      <c r="D268" s="52">
        <f>SUM(D260:D267)</f>
        <v>21516.61</v>
      </c>
    </row>
    <row r="269" spans="1:7" s="26" customFormat="1" ht="24" customHeight="1">
      <c r="A269" s="21"/>
      <c r="B269" s="109" t="s">
        <v>19</v>
      </c>
      <c r="C269" s="109"/>
      <c r="D269" s="24">
        <f>D159+D13</f>
        <v>1244382.8399999999</v>
      </c>
      <c r="E269" s="27"/>
      <c r="F269" s="28"/>
      <c r="G269" s="28"/>
    </row>
    <row r="270" spans="1:7" s="26" customFormat="1" ht="18" customHeight="1">
      <c r="A270" s="78"/>
      <c r="B270" s="110" t="s">
        <v>58</v>
      </c>
      <c r="C270" s="110"/>
      <c r="D270" s="24">
        <f>SUM(D271:D276)</f>
        <v>49900</v>
      </c>
      <c r="E270" s="27"/>
      <c r="G270" s="28"/>
    </row>
    <row r="271" spans="1:7" s="26" customFormat="1" ht="18.75">
      <c r="A271" s="43" t="s">
        <v>14</v>
      </c>
      <c r="B271" s="89" t="s">
        <v>174</v>
      </c>
      <c r="C271" s="89"/>
      <c r="D271" s="29">
        <v>49900</v>
      </c>
      <c r="E271" s="27"/>
      <c r="G271" s="28"/>
    </row>
    <row r="272" spans="1:5" s="26" customFormat="1" ht="18.75" hidden="1">
      <c r="A272" s="43" t="s">
        <v>97</v>
      </c>
      <c r="B272" s="89"/>
      <c r="C272" s="89"/>
      <c r="D272" s="29"/>
      <c r="E272" s="27"/>
    </row>
    <row r="273" spans="1:5" s="26" customFormat="1" ht="39" customHeight="1" hidden="1">
      <c r="A273" s="116" t="s">
        <v>31</v>
      </c>
      <c r="B273" s="89"/>
      <c r="C273" s="89"/>
      <c r="D273" s="29"/>
      <c r="E273" s="63"/>
    </row>
    <row r="274" spans="1:5" s="26" customFormat="1" ht="38.25" customHeight="1" hidden="1">
      <c r="A274" s="117"/>
      <c r="B274" s="89"/>
      <c r="C274" s="89"/>
      <c r="D274" s="29"/>
      <c r="E274" s="63"/>
    </row>
    <row r="275" spans="1:4" s="26" customFormat="1" ht="18.75" hidden="1">
      <c r="A275" s="78" t="s">
        <v>128</v>
      </c>
      <c r="B275" s="99"/>
      <c r="C275" s="99"/>
      <c r="D275" s="29"/>
    </row>
    <row r="276" spans="1:4" s="26" customFormat="1" ht="18.75" customHeight="1" hidden="1">
      <c r="A276" s="21"/>
      <c r="B276" s="89"/>
      <c r="C276" s="111"/>
      <c r="D276" s="29"/>
    </row>
    <row r="277" spans="1:7" s="26" customFormat="1" ht="21" customHeight="1">
      <c r="A277" s="43"/>
      <c r="B277" s="85" t="s">
        <v>105</v>
      </c>
      <c r="C277" s="85"/>
      <c r="D277" s="24">
        <f>D269+D270</f>
        <v>1294282.8399999999</v>
      </c>
      <c r="F277" s="28"/>
      <c r="G277" s="28"/>
    </row>
    <row r="278" spans="1:4" s="26" customFormat="1" ht="18.75" customHeight="1">
      <c r="A278" s="21"/>
      <c r="B278" s="109"/>
      <c r="C278" s="112"/>
      <c r="D278" s="21"/>
    </row>
    <row r="279" spans="1:4" s="26" customFormat="1" ht="18.75" customHeight="1">
      <c r="A279" s="43"/>
      <c r="B279" s="89"/>
      <c r="C279" s="89"/>
      <c r="D279" s="29"/>
    </row>
    <row r="280" spans="1:4" s="57" customFormat="1" ht="21" customHeight="1">
      <c r="A280" s="55"/>
      <c r="B280" s="113" t="s">
        <v>118</v>
      </c>
      <c r="C280" s="113"/>
      <c r="D280" s="56">
        <f>D11-D269-D270</f>
        <v>4156402.8000000007</v>
      </c>
    </row>
    <row r="281" spans="1:4" s="26" customFormat="1" ht="21" customHeight="1">
      <c r="A281" s="43"/>
      <c r="B281" s="89"/>
      <c r="C281" s="89"/>
      <c r="D281" s="29"/>
    </row>
    <row r="282" spans="1:5" s="26" customFormat="1" ht="23.25" customHeight="1">
      <c r="A282" s="43"/>
      <c r="B282" s="109" t="s">
        <v>88</v>
      </c>
      <c r="C282" s="109"/>
      <c r="D282" s="24">
        <f>D281+D283+D284+D285+D286+D287+D289+D291+D292</f>
        <v>0</v>
      </c>
      <c r="E282" s="27"/>
    </row>
    <row r="283" spans="1:5" s="26" customFormat="1" ht="18.75">
      <c r="A283" s="43"/>
      <c r="B283" s="89"/>
      <c r="C283" s="89"/>
      <c r="D283" s="29"/>
      <c r="E283" s="27"/>
    </row>
    <row r="284" spans="1:5" s="26" customFormat="1" ht="42" customHeight="1">
      <c r="A284" s="43"/>
      <c r="B284" s="89"/>
      <c r="C284" s="89"/>
      <c r="D284" s="29"/>
      <c r="E284" s="27"/>
    </row>
    <row r="285" spans="1:5" s="26" customFormat="1" ht="18.75" hidden="1">
      <c r="A285" s="43"/>
      <c r="B285" s="94"/>
      <c r="C285" s="94"/>
      <c r="D285" s="29"/>
      <c r="E285" s="27"/>
    </row>
    <row r="286" spans="1:5" s="26" customFormat="1" ht="15.75" customHeight="1" hidden="1">
      <c r="A286" s="103"/>
      <c r="B286" s="97"/>
      <c r="C286" s="98"/>
      <c r="D286" s="29"/>
      <c r="E286" s="27"/>
    </row>
    <row r="287" spans="1:5" s="26" customFormat="1" ht="15.75" customHeight="1" hidden="1">
      <c r="A287" s="104"/>
      <c r="B287" s="97"/>
      <c r="C287" s="98"/>
      <c r="D287" s="29"/>
      <c r="E287" s="27"/>
    </row>
    <row r="288" spans="1:5" s="26" customFormat="1" ht="15.75" customHeight="1" hidden="1">
      <c r="A288" s="104"/>
      <c r="B288" s="97"/>
      <c r="C288" s="98"/>
      <c r="D288" s="29"/>
      <c r="E288" s="27"/>
    </row>
    <row r="289" spans="1:5" s="26" customFormat="1" ht="15.75" customHeight="1" hidden="1">
      <c r="A289" s="105"/>
      <c r="B289" s="22"/>
      <c r="C289" s="22"/>
      <c r="D289" s="29"/>
      <c r="E289" s="27"/>
    </row>
    <row r="290" spans="1:5" s="26" customFormat="1" ht="15.75" customHeight="1" hidden="1">
      <c r="A290" s="22"/>
      <c r="D290" s="31"/>
      <c r="E290" s="27"/>
    </row>
    <row r="291" spans="1:4" ht="15.75" customHeight="1" hidden="1">
      <c r="A291" s="61"/>
      <c r="B291" s="94"/>
      <c r="C291" s="94"/>
      <c r="D291" s="62"/>
    </row>
    <row r="292" spans="1:4" ht="15.75" customHeight="1" hidden="1">
      <c r="A292" s="21"/>
      <c r="B292" s="97"/>
      <c r="C292" s="98"/>
      <c r="D292" s="62"/>
    </row>
    <row r="293" spans="1:8" s="30" customFormat="1" ht="18.75" hidden="1">
      <c r="A293" s="61"/>
      <c r="B293" s="89"/>
      <c r="C293" s="89"/>
      <c r="D293" s="62"/>
      <c r="F293" s="22"/>
      <c r="G293" s="22"/>
      <c r="H293" s="22"/>
    </row>
    <row r="294" spans="1:8" s="30" customFormat="1" ht="18.75" hidden="1">
      <c r="A294" s="22"/>
      <c r="B294" s="22"/>
      <c r="C294" s="22"/>
      <c r="D294" s="31"/>
      <c r="F294" s="22"/>
      <c r="G294" s="22"/>
      <c r="H294" s="22"/>
    </row>
    <row r="295" spans="1:8" s="30" customFormat="1" ht="18.75" hidden="1">
      <c r="A295" s="22"/>
      <c r="B295" s="22"/>
      <c r="C295" s="22"/>
      <c r="D295" s="31"/>
      <c r="F295" s="22"/>
      <c r="G295" s="22"/>
      <c r="H295" s="22"/>
    </row>
    <row r="296" spans="1:8" s="30" customFormat="1" ht="18.75" hidden="1">
      <c r="A296" s="21"/>
      <c r="B296" s="97"/>
      <c r="C296" s="98"/>
      <c r="D296" s="62"/>
      <c r="F296" s="22"/>
      <c r="G296" s="22"/>
      <c r="H296" s="22"/>
    </row>
  </sheetData>
  <sheetProtection/>
  <mergeCells count="191">
    <mergeCell ref="B291:C291"/>
    <mergeCell ref="B292:C292"/>
    <mergeCell ref="B293:C293"/>
    <mergeCell ref="B296:C296"/>
    <mergeCell ref="B281:C281"/>
    <mergeCell ref="B282:C282"/>
    <mergeCell ref="B283:C283"/>
    <mergeCell ref="B284:C284"/>
    <mergeCell ref="B285:C285"/>
    <mergeCell ref="A286:A289"/>
    <mergeCell ref="B286:C286"/>
    <mergeCell ref="B287:C287"/>
    <mergeCell ref="B288:C288"/>
    <mergeCell ref="B275:C275"/>
    <mergeCell ref="B276:C276"/>
    <mergeCell ref="B277:C277"/>
    <mergeCell ref="B278:C278"/>
    <mergeCell ref="B279:C279"/>
    <mergeCell ref="B280:C280"/>
    <mergeCell ref="B268:C268"/>
    <mergeCell ref="B269:C269"/>
    <mergeCell ref="B270:C270"/>
    <mergeCell ref="B271:C271"/>
    <mergeCell ref="B272:C272"/>
    <mergeCell ref="A273:A274"/>
    <mergeCell ref="B273:C273"/>
    <mergeCell ref="B274:C274"/>
    <mergeCell ref="A260:A267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A253:A259"/>
    <mergeCell ref="B253:C253"/>
    <mergeCell ref="B254:C254"/>
    <mergeCell ref="B255:C255"/>
    <mergeCell ref="B256:C256"/>
    <mergeCell ref="B257:C257"/>
    <mergeCell ref="B258:C258"/>
    <mergeCell ref="B259:C259"/>
    <mergeCell ref="B244:C244"/>
    <mergeCell ref="B245:C245"/>
    <mergeCell ref="B246:C246"/>
    <mergeCell ref="B247:C247"/>
    <mergeCell ref="A248:A252"/>
    <mergeCell ref="B248:C248"/>
    <mergeCell ref="B249:C249"/>
    <mergeCell ref="B250:C250"/>
    <mergeCell ref="B251:C251"/>
    <mergeCell ref="B235:C235"/>
    <mergeCell ref="A236:A247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A227:A229"/>
    <mergeCell ref="B227:C227"/>
    <mergeCell ref="B228:C228"/>
    <mergeCell ref="B229:C229"/>
    <mergeCell ref="A230:A235"/>
    <mergeCell ref="B230:C230"/>
    <mergeCell ref="B231:C231"/>
    <mergeCell ref="B232:C232"/>
    <mergeCell ref="B233:C233"/>
    <mergeCell ref="B234:C234"/>
    <mergeCell ref="A218:A226"/>
    <mergeCell ref="B218:C218"/>
    <mergeCell ref="B219:C219"/>
    <mergeCell ref="B220:C220"/>
    <mergeCell ref="B221:C221"/>
    <mergeCell ref="B225:C225"/>
    <mergeCell ref="B226:C226"/>
    <mergeCell ref="B222:C222"/>
    <mergeCell ref="B223:C223"/>
    <mergeCell ref="B224:C224"/>
    <mergeCell ref="A213:A217"/>
    <mergeCell ref="B213:C213"/>
    <mergeCell ref="B214:C214"/>
    <mergeCell ref="B215:C215"/>
    <mergeCell ref="B216:C216"/>
    <mergeCell ref="B217:C217"/>
    <mergeCell ref="A207:A212"/>
    <mergeCell ref="B207:C207"/>
    <mergeCell ref="B208:C208"/>
    <mergeCell ref="B209:C209"/>
    <mergeCell ref="B210:C210"/>
    <mergeCell ref="B211:C211"/>
    <mergeCell ref="B212:C212"/>
    <mergeCell ref="A202:A206"/>
    <mergeCell ref="B202:C202"/>
    <mergeCell ref="B203:C203"/>
    <mergeCell ref="B204:C204"/>
    <mergeCell ref="B205:C205"/>
    <mergeCell ref="B206:C206"/>
    <mergeCell ref="A196:A201"/>
    <mergeCell ref="B196:C196"/>
    <mergeCell ref="B197:C197"/>
    <mergeCell ref="B198:C198"/>
    <mergeCell ref="B199:C199"/>
    <mergeCell ref="B200:C200"/>
    <mergeCell ref="B201:C201"/>
    <mergeCell ref="A191:A195"/>
    <mergeCell ref="B191:C191"/>
    <mergeCell ref="B192:C192"/>
    <mergeCell ref="B193:C193"/>
    <mergeCell ref="B194:C194"/>
    <mergeCell ref="B195:C195"/>
    <mergeCell ref="A186:A190"/>
    <mergeCell ref="B186:C186"/>
    <mergeCell ref="B187:C187"/>
    <mergeCell ref="B188:C188"/>
    <mergeCell ref="B189:C189"/>
    <mergeCell ref="B190:C190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46:C46"/>
    <mergeCell ref="B47:C47"/>
    <mergeCell ref="B48:C48"/>
    <mergeCell ref="B49:C49"/>
    <mergeCell ref="B50:C50"/>
    <mergeCell ref="B71:C71"/>
    <mergeCell ref="B40:C40"/>
    <mergeCell ref="B41:C41"/>
    <mergeCell ref="B42:C42"/>
    <mergeCell ref="B43:C43"/>
    <mergeCell ref="B44:C44"/>
    <mergeCell ref="B45:C45"/>
    <mergeCell ref="B14:C14"/>
    <mergeCell ref="B35:C35"/>
    <mergeCell ref="B36:C36"/>
    <mergeCell ref="B37:C37"/>
    <mergeCell ref="B38:C38"/>
    <mergeCell ref="B39:C39"/>
    <mergeCell ref="A8:C8"/>
    <mergeCell ref="A9:C9"/>
    <mergeCell ref="A10:C10"/>
    <mergeCell ref="A11:C11"/>
    <mergeCell ref="A12:D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1" r:id="rId1"/>
  <colBreaks count="1" manualBreakCount="1">
    <brk id="4" max="27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3"/>
  <sheetViews>
    <sheetView tabSelected="1" view="pageBreakPreview" zoomScale="70" zoomScaleSheetLayoutView="70" workbookViewId="0" topLeftCell="A199">
      <selection activeCell="O268" sqref="O268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82" t="s">
        <v>131</v>
      </c>
      <c r="B1" s="82"/>
      <c r="C1" s="82"/>
      <c r="D1" s="82"/>
      <c r="E1" s="82"/>
    </row>
    <row r="2" spans="1:5" ht="26.25" customHeight="1" hidden="1">
      <c r="A2" s="83" t="s">
        <v>130</v>
      </c>
      <c r="B2" s="83"/>
      <c r="C2" s="83"/>
      <c r="D2" s="84"/>
      <c r="E2" s="23"/>
    </row>
    <row r="3" spans="1:5" ht="21.75" customHeight="1">
      <c r="A3" s="33" t="s">
        <v>119</v>
      </c>
      <c r="B3" s="33"/>
      <c r="C3" s="33"/>
      <c r="D3" s="34" t="s">
        <v>24</v>
      </c>
      <c r="E3" s="23"/>
    </row>
    <row r="4" spans="1:5" ht="23.25" customHeight="1">
      <c r="A4" s="85" t="s">
        <v>132</v>
      </c>
      <c r="B4" s="85"/>
      <c r="C4" s="85"/>
      <c r="D4" s="64">
        <v>878268.6</v>
      </c>
      <c r="E4" s="23"/>
    </row>
    <row r="5" spans="1:5" ht="23.25" customHeight="1" hidden="1">
      <c r="A5" s="85" t="s">
        <v>126</v>
      </c>
      <c r="B5" s="85"/>
      <c r="C5" s="85"/>
      <c r="D5" s="64"/>
      <c r="E5" s="23"/>
    </row>
    <row r="6" spans="1:5" ht="23.25" customHeight="1">
      <c r="A6" s="85" t="s">
        <v>133</v>
      </c>
      <c r="B6" s="85"/>
      <c r="C6" s="85"/>
      <c r="D6" s="45">
        <f>D8+D9+D10</f>
        <v>695645.24</v>
      </c>
      <c r="E6" s="23"/>
    </row>
    <row r="7" spans="1:5" ht="23.25" customHeight="1">
      <c r="A7" s="86" t="s">
        <v>122</v>
      </c>
      <c r="B7" s="86"/>
      <c r="C7" s="86"/>
      <c r="D7" s="24"/>
      <c r="E7" s="23"/>
    </row>
    <row r="8" spans="1:5" ht="23.25" customHeight="1">
      <c r="A8" s="86" t="s">
        <v>108</v>
      </c>
      <c r="B8" s="86"/>
      <c r="C8" s="86"/>
      <c r="D8" s="24"/>
      <c r="E8" s="23"/>
    </row>
    <row r="9" spans="1:5" ht="21.75" customHeight="1">
      <c r="A9" s="86" t="s">
        <v>61</v>
      </c>
      <c r="B9" s="86"/>
      <c r="C9" s="86"/>
      <c r="D9" s="79">
        <v>695645.24</v>
      </c>
      <c r="E9" s="23"/>
    </row>
    <row r="10" spans="1:5" ht="22.5" customHeight="1">
      <c r="A10" s="87" t="s">
        <v>62</v>
      </c>
      <c r="B10" s="87"/>
      <c r="C10" s="87"/>
      <c r="D10" s="80"/>
      <c r="E10" s="23"/>
    </row>
    <row r="11" spans="1:5" ht="23.25" customHeight="1">
      <c r="A11" s="85" t="s">
        <v>134</v>
      </c>
      <c r="B11" s="85"/>
      <c r="C11" s="85"/>
      <c r="D11" s="45">
        <f>D4+D6-D7-D5</f>
        <v>1573913.8399999999</v>
      </c>
      <c r="E11" s="23"/>
    </row>
    <row r="12" spans="1:5" ht="18.75" customHeight="1">
      <c r="A12" s="88" t="s">
        <v>70</v>
      </c>
      <c r="B12" s="88"/>
      <c r="C12" s="88"/>
      <c r="D12" s="88"/>
      <c r="E12" s="23"/>
    </row>
    <row r="13" spans="1:6" s="25" customFormat="1" ht="24.75" customHeight="1">
      <c r="A13" s="46" t="s">
        <v>53</v>
      </c>
      <c r="B13" s="88" t="s">
        <v>54</v>
      </c>
      <c r="C13" s="88"/>
      <c r="D13" s="47">
        <f>D14+D35+D41+D49+D154+D155+D156+D158+D157</f>
        <v>5767.24</v>
      </c>
      <c r="E13" s="75"/>
      <c r="F13" s="53"/>
    </row>
    <row r="14" spans="1:5" s="25" customFormat="1" ht="26.25" customHeight="1">
      <c r="A14" s="43" t="s">
        <v>55</v>
      </c>
      <c r="B14" s="89" t="s">
        <v>141</v>
      </c>
      <c r="C14" s="89"/>
      <c r="D14" s="37">
        <f>D15+D16+D17+D18+D19+D20+D21+D22+D23+D24+D25+D26+D27+D28+D29+D30+D31+D32+D33+D34</f>
        <v>2724.39</v>
      </c>
      <c r="E14" s="75"/>
    </row>
    <row r="15" spans="1:5" s="25" customFormat="1" ht="21" customHeight="1" hidden="1">
      <c r="A15" s="48"/>
      <c r="B15" s="42"/>
      <c r="C15" s="41" t="s">
        <v>73</v>
      </c>
      <c r="D15" s="39"/>
      <c r="E15" s="75"/>
    </row>
    <row r="16" spans="1:5" s="25" customFormat="1" ht="21" customHeight="1" hidden="1">
      <c r="A16" s="48"/>
      <c r="B16" s="42"/>
      <c r="C16" s="41" t="s">
        <v>94</v>
      </c>
      <c r="D16" s="40"/>
      <c r="E16" s="75"/>
    </row>
    <row r="17" spans="1:5" s="32" customFormat="1" ht="22.5" customHeight="1" hidden="1">
      <c r="A17" s="48"/>
      <c r="B17" s="42"/>
      <c r="C17" s="41" t="s">
        <v>59</v>
      </c>
      <c r="D17" s="40"/>
      <c r="E17" s="76"/>
    </row>
    <row r="18" spans="1:5" s="32" customFormat="1" ht="22.5" customHeight="1" hidden="1">
      <c r="A18" s="48"/>
      <c r="B18" s="42"/>
      <c r="C18" s="41" t="s">
        <v>30</v>
      </c>
      <c r="D18" s="40"/>
      <c r="E18" s="76"/>
    </row>
    <row r="19" spans="1:5" s="32" customFormat="1" ht="22.5" customHeight="1" hidden="1">
      <c r="A19" s="48"/>
      <c r="B19" s="42"/>
      <c r="C19" s="41" t="s">
        <v>74</v>
      </c>
      <c r="D19" s="40"/>
      <c r="E19" s="76"/>
    </row>
    <row r="20" spans="1:5" s="32" customFormat="1" ht="22.5" customHeight="1" hidden="1">
      <c r="A20" s="48"/>
      <c r="B20" s="42"/>
      <c r="C20" s="41" t="s">
        <v>110</v>
      </c>
      <c r="D20" s="40"/>
      <c r="E20" s="76"/>
    </row>
    <row r="21" spans="1:5" s="32" customFormat="1" ht="24.75" customHeight="1" hidden="1">
      <c r="A21" s="48"/>
      <c r="B21" s="42"/>
      <c r="C21" s="41" t="s">
        <v>75</v>
      </c>
      <c r="D21" s="40"/>
      <c r="E21" s="76"/>
    </row>
    <row r="22" spans="1:5" s="32" customFormat="1" ht="18.75" customHeight="1" hidden="1">
      <c r="A22" s="48"/>
      <c r="B22" s="42"/>
      <c r="C22" s="41" t="s">
        <v>15</v>
      </c>
      <c r="D22" s="40"/>
      <c r="E22" s="76"/>
    </row>
    <row r="23" spans="1:5" s="32" customFormat="1" ht="22.5" customHeight="1">
      <c r="A23" s="48"/>
      <c r="B23" s="42"/>
      <c r="C23" s="41" t="s">
        <v>84</v>
      </c>
      <c r="D23" s="65">
        <v>2724.39</v>
      </c>
      <c r="E23" s="76"/>
    </row>
    <row r="24" spans="1:5" s="32" customFormat="1" ht="22.5" customHeight="1" hidden="1">
      <c r="A24" s="48"/>
      <c r="B24" s="42"/>
      <c r="C24" s="41" t="s">
        <v>18</v>
      </c>
      <c r="D24" s="65"/>
      <c r="E24" s="76"/>
    </row>
    <row r="25" spans="1:5" s="32" customFormat="1" ht="22.5" customHeight="1" hidden="1">
      <c r="A25" s="48"/>
      <c r="B25" s="42"/>
      <c r="C25" s="41" t="s">
        <v>31</v>
      </c>
      <c r="D25" s="65"/>
      <c r="E25" s="76"/>
    </row>
    <row r="26" spans="1:5" s="32" customFormat="1" ht="22.5" customHeight="1" hidden="1">
      <c r="A26" s="48"/>
      <c r="B26" s="42"/>
      <c r="C26" s="41" t="s">
        <v>65</v>
      </c>
      <c r="D26" s="65"/>
      <c r="E26" s="76"/>
    </row>
    <row r="27" spans="1:5" s="32" customFormat="1" ht="22.5" customHeight="1" hidden="1">
      <c r="A27" s="48"/>
      <c r="B27" s="42"/>
      <c r="C27" s="41" t="s">
        <v>45</v>
      </c>
      <c r="D27" s="65"/>
      <c r="E27" s="76"/>
    </row>
    <row r="28" spans="1:5" s="32" customFormat="1" ht="21" customHeight="1" hidden="1">
      <c r="A28" s="48"/>
      <c r="B28" s="42"/>
      <c r="C28" s="41" t="s">
        <v>69</v>
      </c>
      <c r="D28" s="65"/>
      <c r="E28" s="76"/>
    </row>
    <row r="29" spans="1:5" s="32" customFormat="1" ht="21" customHeight="1" hidden="1">
      <c r="A29" s="48"/>
      <c r="B29" s="42"/>
      <c r="C29" s="41" t="s">
        <v>66</v>
      </c>
      <c r="D29" s="65"/>
      <c r="E29" s="76"/>
    </row>
    <row r="30" spans="1:5" s="32" customFormat="1" ht="21" customHeight="1" hidden="1">
      <c r="A30" s="48"/>
      <c r="B30" s="42"/>
      <c r="C30" s="41" t="s">
        <v>76</v>
      </c>
      <c r="D30" s="65"/>
      <c r="E30" s="76"/>
    </row>
    <row r="31" spans="1:5" s="32" customFormat="1" ht="21" customHeight="1" hidden="1">
      <c r="A31" s="48"/>
      <c r="B31" s="42"/>
      <c r="C31" s="41" t="s">
        <v>86</v>
      </c>
      <c r="D31" s="65"/>
      <c r="E31" s="76"/>
    </row>
    <row r="32" spans="1:5" s="32" customFormat="1" ht="21" customHeight="1" hidden="1">
      <c r="A32" s="48"/>
      <c r="B32" s="42"/>
      <c r="C32" s="41" t="s">
        <v>89</v>
      </c>
      <c r="D32" s="65"/>
      <c r="E32" s="76"/>
    </row>
    <row r="33" spans="1:5" s="32" customFormat="1" ht="24" customHeight="1" hidden="1">
      <c r="A33" s="48"/>
      <c r="B33" s="42"/>
      <c r="C33" s="41" t="s">
        <v>120</v>
      </c>
      <c r="D33" s="66"/>
      <c r="E33" s="76"/>
    </row>
    <row r="34" spans="1:5" s="32" customFormat="1" ht="21" customHeight="1" hidden="1">
      <c r="A34" s="48"/>
      <c r="B34" s="42"/>
      <c r="C34" s="41" t="s">
        <v>60</v>
      </c>
      <c r="D34" s="65"/>
      <c r="E34" s="76"/>
    </row>
    <row r="35" spans="1:5" s="32" customFormat="1" ht="23.25" customHeight="1" hidden="1">
      <c r="A35" s="43" t="s">
        <v>8</v>
      </c>
      <c r="B35" s="90" t="s">
        <v>67</v>
      </c>
      <c r="C35" s="90"/>
      <c r="D35" s="67">
        <f>SUM(D36:D40)</f>
        <v>0</v>
      </c>
      <c r="E35" s="76"/>
    </row>
    <row r="36" spans="1:5" s="32" customFormat="1" ht="22.5" customHeight="1" hidden="1">
      <c r="A36" s="43"/>
      <c r="B36" s="91" t="s">
        <v>68</v>
      </c>
      <c r="C36" s="91"/>
      <c r="D36" s="68"/>
      <c r="E36" s="76"/>
    </row>
    <row r="37" spans="1:5" s="25" customFormat="1" ht="24" customHeight="1" hidden="1">
      <c r="A37" s="43"/>
      <c r="B37" s="91" t="s">
        <v>15</v>
      </c>
      <c r="C37" s="91"/>
      <c r="D37" s="68"/>
      <c r="E37" s="75"/>
    </row>
    <row r="38" spans="1:5" s="25" customFormat="1" ht="24" customHeight="1" hidden="1">
      <c r="A38" s="43"/>
      <c r="B38" s="91" t="s">
        <v>90</v>
      </c>
      <c r="C38" s="91"/>
      <c r="D38" s="69"/>
      <c r="E38" s="75"/>
    </row>
    <row r="39" spans="1:5" s="25" customFormat="1" ht="24" customHeight="1" hidden="1">
      <c r="A39" s="43"/>
      <c r="B39" s="91" t="s">
        <v>91</v>
      </c>
      <c r="C39" s="91"/>
      <c r="D39" s="68"/>
      <c r="E39" s="75"/>
    </row>
    <row r="40" spans="1:5" s="25" customFormat="1" ht="19.5" customHeight="1" hidden="1">
      <c r="A40" s="43"/>
      <c r="B40" s="91"/>
      <c r="C40" s="91"/>
      <c r="D40" s="68"/>
      <c r="E40" s="75"/>
    </row>
    <row r="41" spans="1:5" s="25" customFormat="1" ht="24" customHeight="1" hidden="1">
      <c r="A41" s="43" t="s">
        <v>10</v>
      </c>
      <c r="B41" s="92" t="s">
        <v>67</v>
      </c>
      <c r="C41" s="92"/>
      <c r="D41" s="70">
        <f>SUM(D42:D48)</f>
        <v>0</v>
      </c>
      <c r="E41" s="75"/>
    </row>
    <row r="42" spans="1:5" s="25" customFormat="1" ht="24" customHeight="1" hidden="1">
      <c r="A42" s="43"/>
      <c r="B42" s="91" t="s">
        <v>63</v>
      </c>
      <c r="C42" s="91"/>
      <c r="D42" s="68"/>
      <c r="E42" s="75"/>
    </row>
    <row r="43" spans="1:5" s="25" customFormat="1" ht="24" customHeight="1" hidden="1">
      <c r="A43" s="43"/>
      <c r="B43" s="91" t="s">
        <v>83</v>
      </c>
      <c r="C43" s="91"/>
      <c r="D43" s="68"/>
      <c r="E43" s="75"/>
    </row>
    <row r="44" spans="1:5" s="25" customFormat="1" ht="19.5" hidden="1">
      <c r="A44" s="43"/>
      <c r="B44" s="91" t="s">
        <v>115</v>
      </c>
      <c r="C44" s="91"/>
      <c r="D44" s="68"/>
      <c r="E44" s="75"/>
    </row>
    <row r="45" spans="1:5" s="25" customFormat="1" ht="19.5" hidden="1">
      <c r="A45" s="43"/>
      <c r="B45" s="91" t="s">
        <v>15</v>
      </c>
      <c r="C45" s="91"/>
      <c r="D45" s="68"/>
      <c r="E45" s="75"/>
    </row>
    <row r="46" spans="1:5" s="25" customFormat="1" ht="19.5" hidden="1">
      <c r="A46" s="43"/>
      <c r="B46" s="91" t="s">
        <v>31</v>
      </c>
      <c r="C46" s="91"/>
      <c r="D46" s="68"/>
      <c r="E46" s="75"/>
    </row>
    <row r="47" spans="1:5" s="25" customFormat="1" ht="24" customHeight="1" hidden="1">
      <c r="A47" s="43"/>
      <c r="B47" s="91" t="s">
        <v>68</v>
      </c>
      <c r="C47" s="91"/>
      <c r="D47" s="68"/>
      <c r="E47" s="75"/>
    </row>
    <row r="48" spans="1:5" s="25" customFormat="1" ht="24" customHeight="1" hidden="1">
      <c r="A48" s="43"/>
      <c r="B48" s="91" t="s">
        <v>74</v>
      </c>
      <c r="C48" s="91"/>
      <c r="D48" s="68"/>
      <c r="E48" s="75"/>
    </row>
    <row r="49" spans="1:5" s="25" customFormat="1" ht="24" customHeight="1">
      <c r="A49" s="21" t="s">
        <v>25</v>
      </c>
      <c r="B49" s="92" t="s">
        <v>26</v>
      </c>
      <c r="C49" s="92"/>
      <c r="D49" s="60">
        <f>D50+D71+D93+D114+D133+D152</f>
        <v>3042.8500000000004</v>
      </c>
      <c r="E49" s="75"/>
    </row>
    <row r="50" spans="1:5" s="25" customFormat="1" ht="18" customHeight="1">
      <c r="A50" s="21"/>
      <c r="B50" s="92" t="s">
        <v>72</v>
      </c>
      <c r="C50" s="92"/>
      <c r="D50" s="71">
        <f>SUM(D51:D70)</f>
        <v>0</v>
      </c>
      <c r="E50" s="75"/>
    </row>
    <row r="51" spans="1:5" s="25" customFormat="1" ht="27" customHeight="1" hidden="1">
      <c r="A51" s="48"/>
      <c r="B51" s="49"/>
      <c r="C51" s="41" t="s">
        <v>14</v>
      </c>
      <c r="D51" s="72"/>
      <c r="E51" s="75"/>
    </row>
    <row r="52" spans="1:5" s="32" customFormat="1" ht="21" customHeight="1" hidden="1">
      <c r="A52" s="48"/>
      <c r="B52" s="49"/>
      <c r="C52" s="41" t="s">
        <v>59</v>
      </c>
      <c r="D52" s="72"/>
      <c r="E52" s="76"/>
    </row>
    <row r="53" spans="1:5" s="32" customFormat="1" ht="21" customHeight="1" hidden="1">
      <c r="A53" s="48"/>
      <c r="B53" s="49"/>
      <c r="C53" s="41" t="s">
        <v>30</v>
      </c>
      <c r="D53" s="72"/>
      <c r="E53" s="76"/>
    </row>
    <row r="54" spans="1:5" s="32" customFormat="1" ht="21" customHeight="1" hidden="1">
      <c r="A54" s="48"/>
      <c r="B54" s="49"/>
      <c r="C54" s="41" t="s">
        <v>74</v>
      </c>
      <c r="D54" s="72"/>
      <c r="E54" s="76"/>
    </row>
    <row r="55" spans="1:5" s="32" customFormat="1" ht="21" customHeight="1" hidden="1">
      <c r="A55" s="48"/>
      <c r="B55" s="49"/>
      <c r="C55" s="41" t="s">
        <v>63</v>
      </c>
      <c r="D55" s="72"/>
      <c r="E55" s="76"/>
    </row>
    <row r="56" spans="1:5" s="32" customFormat="1" ht="21" customHeight="1" hidden="1">
      <c r="A56" s="48"/>
      <c r="B56" s="49"/>
      <c r="C56" s="41" t="s">
        <v>75</v>
      </c>
      <c r="D56" s="72"/>
      <c r="E56" s="76"/>
    </row>
    <row r="57" spans="1:5" s="32" customFormat="1" ht="21" customHeight="1" hidden="1">
      <c r="A57" s="48"/>
      <c r="B57" s="49"/>
      <c r="C57" s="41" t="s">
        <v>15</v>
      </c>
      <c r="D57" s="72"/>
      <c r="E57" s="76"/>
    </row>
    <row r="58" spans="1:5" s="32" customFormat="1" ht="23.25" customHeight="1" hidden="1">
      <c r="A58" s="48"/>
      <c r="B58" s="49"/>
      <c r="C58" s="41" t="s">
        <v>64</v>
      </c>
      <c r="D58" s="72"/>
      <c r="E58" s="76"/>
    </row>
    <row r="59" spans="1:5" s="32" customFormat="1" ht="21" customHeight="1" hidden="1">
      <c r="A59" s="48"/>
      <c r="B59" s="49"/>
      <c r="C59" s="41" t="s">
        <v>18</v>
      </c>
      <c r="D59" s="72"/>
      <c r="E59" s="76"/>
    </row>
    <row r="60" spans="1:5" s="32" customFormat="1" ht="21" customHeight="1" hidden="1">
      <c r="A60" s="48"/>
      <c r="B60" s="49"/>
      <c r="C60" s="41" t="s">
        <v>31</v>
      </c>
      <c r="D60" s="72"/>
      <c r="E60" s="76"/>
    </row>
    <row r="61" spans="1:5" s="32" customFormat="1" ht="21" customHeight="1" hidden="1">
      <c r="A61" s="48"/>
      <c r="B61" s="49"/>
      <c r="C61" s="41" t="s">
        <v>65</v>
      </c>
      <c r="D61" s="72"/>
      <c r="E61" s="76"/>
    </row>
    <row r="62" spans="1:5" s="32" customFormat="1" ht="21" customHeight="1" hidden="1">
      <c r="A62" s="48"/>
      <c r="B62" s="49"/>
      <c r="C62" s="41" t="s">
        <v>45</v>
      </c>
      <c r="D62" s="72"/>
      <c r="E62" s="76"/>
    </row>
    <row r="63" spans="1:5" s="32" customFormat="1" ht="21" customHeight="1" hidden="1">
      <c r="A63" s="48"/>
      <c r="B63" s="49"/>
      <c r="C63" s="41" t="s">
        <v>69</v>
      </c>
      <c r="D63" s="73"/>
      <c r="E63" s="76"/>
    </row>
    <row r="64" spans="1:5" s="32" customFormat="1" ht="21" customHeight="1" hidden="1">
      <c r="A64" s="48"/>
      <c r="B64" s="49"/>
      <c r="C64" s="41" t="s">
        <v>86</v>
      </c>
      <c r="D64" s="65"/>
      <c r="E64" s="76"/>
    </row>
    <row r="65" spans="1:5" s="32" customFormat="1" ht="21" customHeight="1" hidden="1">
      <c r="A65" s="48"/>
      <c r="B65" s="49"/>
      <c r="C65" s="41" t="s">
        <v>66</v>
      </c>
      <c r="D65" s="65"/>
      <c r="E65" s="76"/>
    </row>
    <row r="66" spans="1:5" s="32" customFormat="1" ht="21" customHeight="1" hidden="1">
      <c r="A66" s="48"/>
      <c r="B66" s="49"/>
      <c r="C66" s="41" t="s">
        <v>76</v>
      </c>
      <c r="D66" s="73"/>
      <c r="E66" s="76"/>
    </row>
    <row r="67" spans="1:5" s="32" customFormat="1" ht="21" customHeight="1" hidden="1">
      <c r="A67" s="48"/>
      <c r="B67" s="49"/>
      <c r="C67" s="41" t="s">
        <v>89</v>
      </c>
      <c r="D67" s="65"/>
      <c r="E67" s="76"/>
    </row>
    <row r="68" spans="1:5" s="32" customFormat="1" ht="21" customHeight="1" hidden="1">
      <c r="A68" s="48"/>
      <c r="B68" s="49"/>
      <c r="C68" s="41" t="s">
        <v>0</v>
      </c>
      <c r="D68" s="65"/>
      <c r="E68" s="76"/>
    </row>
    <row r="69" spans="1:5" s="32" customFormat="1" ht="22.5" customHeight="1" hidden="1">
      <c r="A69" s="48"/>
      <c r="B69" s="49"/>
      <c r="C69" s="41" t="s">
        <v>60</v>
      </c>
      <c r="D69" s="72"/>
      <c r="E69" s="76"/>
    </row>
    <row r="70" spans="1:5" s="32" customFormat="1" ht="19.5" customHeight="1" hidden="1">
      <c r="A70" s="48"/>
      <c r="B70" s="49"/>
      <c r="C70" s="41" t="s">
        <v>100</v>
      </c>
      <c r="D70" s="72"/>
      <c r="E70" s="76"/>
    </row>
    <row r="71" spans="1:5" s="32" customFormat="1" ht="20.25" customHeight="1">
      <c r="A71" s="21"/>
      <c r="B71" s="92" t="s">
        <v>1</v>
      </c>
      <c r="C71" s="92"/>
      <c r="D71" s="71">
        <f>SUM(D72:D92)</f>
        <v>1567.6000000000001</v>
      </c>
      <c r="E71" s="76"/>
    </row>
    <row r="72" spans="1:5" s="25" customFormat="1" ht="21" customHeight="1" hidden="1">
      <c r="A72" s="48"/>
      <c r="B72" s="41"/>
      <c r="C72" s="41" t="s">
        <v>14</v>
      </c>
      <c r="D72" s="72"/>
      <c r="E72" s="75"/>
    </row>
    <row r="73" spans="1:5" s="32" customFormat="1" ht="19.5" customHeight="1" hidden="1">
      <c r="A73" s="48"/>
      <c r="B73" s="41"/>
      <c r="C73" s="41" t="s">
        <v>59</v>
      </c>
      <c r="D73" s="72"/>
      <c r="E73" s="76"/>
    </row>
    <row r="74" spans="1:5" s="32" customFormat="1" ht="21" customHeight="1" hidden="1">
      <c r="A74" s="48"/>
      <c r="B74" s="41"/>
      <c r="C74" s="41" t="s">
        <v>30</v>
      </c>
      <c r="D74" s="72"/>
      <c r="E74" s="76"/>
    </row>
    <row r="75" spans="1:5" s="32" customFormat="1" ht="19.5" customHeight="1">
      <c r="A75" s="48"/>
      <c r="B75" s="41"/>
      <c r="C75" s="41" t="s">
        <v>74</v>
      </c>
      <c r="D75" s="72">
        <v>1446.95</v>
      </c>
      <c r="E75" s="76"/>
    </row>
    <row r="76" spans="1:5" s="32" customFormat="1" ht="19.5" customHeight="1" hidden="1">
      <c r="A76" s="48"/>
      <c r="B76" s="41"/>
      <c r="C76" s="41" t="s">
        <v>63</v>
      </c>
      <c r="D76" s="72"/>
      <c r="E76" s="76"/>
    </row>
    <row r="77" spans="1:5" s="32" customFormat="1" ht="21" customHeight="1" hidden="1">
      <c r="A77" s="48"/>
      <c r="B77" s="41"/>
      <c r="C77" s="41" t="s">
        <v>75</v>
      </c>
      <c r="D77" s="72"/>
      <c r="E77" s="76"/>
    </row>
    <row r="78" spans="1:5" s="32" customFormat="1" ht="18.75" customHeight="1" hidden="1">
      <c r="A78" s="48"/>
      <c r="B78" s="41"/>
      <c r="C78" s="41" t="s">
        <v>15</v>
      </c>
      <c r="D78" s="72"/>
      <c r="E78" s="76"/>
    </row>
    <row r="79" spans="1:5" s="32" customFormat="1" ht="19.5" customHeight="1" hidden="1">
      <c r="A79" s="48"/>
      <c r="B79" s="41"/>
      <c r="C79" s="41" t="s">
        <v>64</v>
      </c>
      <c r="D79" s="72"/>
      <c r="E79" s="76"/>
    </row>
    <row r="80" spans="1:5" s="32" customFormat="1" ht="18.75" customHeight="1" hidden="1">
      <c r="A80" s="48"/>
      <c r="B80" s="41"/>
      <c r="C80" s="41" t="s">
        <v>77</v>
      </c>
      <c r="D80" s="72"/>
      <c r="E80" s="76"/>
    </row>
    <row r="81" spans="1:5" s="32" customFormat="1" ht="19.5" customHeight="1" hidden="1">
      <c r="A81" s="48"/>
      <c r="B81" s="41"/>
      <c r="C81" s="41" t="s">
        <v>66</v>
      </c>
      <c r="D81" s="72"/>
      <c r="E81" s="76"/>
    </row>
    <row r="82" spans="1:5" s="32" customFormat="1" ht="19.5" customHeight="1" hidden="1">
      <c r="A82" s="48"/>
      <c r="B82" s="41"/>
      <c r="C82" s="41" t="s">
        <v>18</v>
      </c>
      <c r="D82" s="72"/>
      <c r="E82" s="76"/>
    </row>
    <row r="83" spans="1:5" s="32" customFormat="1" ht="19.5" customHeight="1">
      <c r="A83" s="48"/>
      <c r="B83" s="41"/>
      <c r="C83" s="41" t="s">
        <v>31</v>
      </c>
      <c r="D83" s="72">
        <v>120.65</v>
      </c>
      <c r="E83" s="76"/>
    </row>
    <row r="84" spans="1:5" s="32" customFormat="1" ht="18.75" customHeight="1" hidden="1">
      <c r="A84" s="48"/>
      <c r="B84" s="41"/>
      <c r="C84" s="41" t="s">
        <v>65</v>
      </c>
      <c r="D84" s="72"/>
      <c r="E84" s="76"/>
    </row>
    <row r="85" spans="1:5" s="32" customFormat="1" ht="19.5" customHeight="1" hidden="1">
      <c r="A85" s="48"/>
      <c r="B85" s="41"/>
      <c r="C85" s="41" t="s">
        <v>45</v>
      </c>
      <c r="D85" s="72"/>
      <c r="E85" s="76"/>
    </row>
    <row r="86" spans="1:5" s="32" customFormat="1" ht="19.5" customHeight="1" hidden="1">
      <c r="A86" s="48"/>
      <c r="B86" s="41"/>
      <c r="C86" s="41" t="s">
        <v>69</v>
      </c>
      <c r="D86" s="72"/>
      <c r="E86" s="76"/>
    </row>
    <row r="87" spans="1:5" s="32" customFormat="1" ht="19.5" customHeight="1" hidden="1">
      <c r="A87" s="48"/>
      <c r="B87" s="41"/>
      <c r="C87" s="41" t="s">
        <v>86</v>
      </c>
      <c r="D87" s="72"/>
      <c r="E87" s="76"/>
    </row>
    <row r="88" spans="1:5" s="32" customFormat="1" ht="19.5" customHeight="1" hidden="1">
      <c r="A88" s="48"/>
      <c r="B88" s="41"/>
      <c r="C88" s="41" t="s">
        <v>66</v>
      </c>
      <c r="D88" s="72"/>
      <c r="E88" s="76"/>
    </row>
    <row r="89" spans="1:5" s="32" customFormat="1" ht="19.5" customHeight="1" hidden="1">
      <c r="A89" s="48"/>
      <c r="B89" s="41"/>
      <c r="C89" s="41" t="s">
        <v>76</v>
      </c>
      <c r="D89" s="72"/>
      <c r="E89" s="76"/>
    </row>
    <row r="90" spans="1:5" s="32" customFormat="1" ht="19.5" customHeight="1" hidden="1">
      <c r="A90" s="48"/>
      <c r="B90" s="41"/>
      <c r="C90" s="41" t="s">
        <v>77</v>
      </c>
      <c r="D90" s="72"/>
      <c r="E90" s="76"/>
    </row>
    <row r="91" spans="1:5" s="32" customFormat="1" ht="19.5" customHeight="1" hidden="1">
      <c r="A91" s="48"/>
      <c r="B91" s="41"/>
      <c r="C91" s="41" t="s">
        <v>0</v>
      </c>
      <c r="D91" s="72"/>
      <c r="E91" s="76"/>
    </row>
    <row r="92" spans="1:5" s="32" customFormat="1" ht="19.5" customHeight="1" hidden="1">
      <c r="A92" s="48"/>
      <c r="B92" s="41"/>
      <c r="C92" s="41" t="s">
        <v>60</v>
      </c>
      <c r="D92" s="72"/>
      <c r="E92" s="76"/>
    </row>
    <row r="93" spans="1:5" s="32" customFormat="1" ht="21" customHeight="1">
      <c r="A93" s="21"/>
      <c r="B93" s="92" t="s">
        <v>2</v>
      </c>
      <c r="C93" s="92"/>
      <c r="D93" s="71">
        <f>SUM(D94:D113)</f>
        <v>1475.25</v>
      </c>
      <c r="E93" s="76"/>
    </row>
    <row r="94" spans="1:5" s="25" customFormat="1" ht="18.75" hidden="1">
      <c r="A94" s="48"/>
      <c r="B94" s="49"/>
      <c r="C94" s="41" t="s">
        <v>73</v>
      </c>
      <c r="D94" s="65"/>
      <c r="E94" s="75"/>
    </row>
    <row r="95" spans="1:5" s="32" customFormat="1" ht="22.5" customHeight="1" hidden="1">
      <c r="A95" s="48"/>
      <c r="B95" s="49"/>
      <c r="C95" s="41" t="s">
        <v>59</v>
      </c>
      <c r="D95" s="72"/>
      <c r="E95" s="76"/>
    </row>
    <row r="96" spans="1:5" s="32" customFormat="1" ht="22.5" customHeight="1" hidden="1">
      <c r="A96" s="48"/>
      <c r="B96" s="49"/>
      <c r="C96" s="41" t="s">
        <v>30</v>
      </c>
      <c r="D96" s="72"/>
      <c r="E96" s="76"/>
    </row>
    <row r="97" spans="1:5" s="32" customFormat="1" ht="22.5" customHeight="1" hidden="1">
      <c r="A97" s="48"/>
      <c r="B97" s="49"/>
      <c r="C97" s="41" t="s">
        <v>74</v>
      </c>
      <c r="D97" s="72"/>
      <c r="E97" s="76"/>
    </row>
    <row r="98" spans="1:5" s="32" customFormat="1" ht="23.25" customHeight="1" hidden="1">
      <c r="A98" s="48"/>
      <c r="B98" s="49"/>
      <c r="C98" s="41" t="s">
        <v>63</v>
      </c>
      <c r="D98" s="72"/>
      <c r="E98" s="76"/>
    </row>
    <row r="99" spans="1:5" s="32" customFormat="1" ht="22.5" customHeight="1" hidden="1">
      <c r="A99" s="48"/>
      <c r="B99" s="49"/>
      <c r="C99" s="41" t="s">
        <v>75</v>
      </c>
      <c r="D99" s="72"/>
      <c r="E99" s="76"/>
    </row>
    <row r="100" spans="1:5" s="32" customFormat="1" ht="22.5" customHeight="1" hidden="1">
      <c r="A100" s="48"/>
      <c r="B100" s="49"/>
      <c r="C100" s="41" t="s">
        <v>15</v>
      </c>
      <c r="D100" s="72"/>
      <c r="E100" s="76"/>
    </row>
    <row r="101" spans="1:5" s="32" customFormat="1" ht="22.5" customHeight="1" hidden="1">
      <c r="A101" s="48"/>
      <c r="B101" s="49"/>
      <c r="C101" s="41" t="s">
        <v>64</v>
      </c>
      <c r="D101" s="72"/>
      <c r="E101" s="76"/>
    </row>
    <row r="102" spans="1:5" s="32" customFormat="1" ht="22.5" customHeight="1" hidden="1">
      <c r="A102" s="48"/>
      <c r="B102" s="49"/>
      <c r="C102" s="41" t="s">
        <v>18</v>
      </c>
      <c r="D102" s="72"/>
      <c r="E102" s="76"/>
    </row>
    <row r="103" spans="1:5" s="32" customFormat="1" ht="22.5" customHeight="1" hidden="1">
      <c r="A103" s="48"/>
      <c r="B103" s="49"/>
      <c r="C103" s="41" t="s">
        <v>31</v>
      </c>
      <c r="D103" s="72"/>
      <c r="E103" s="76"/>
    </row>
    <row r="104" spans="1:5" s="32" customFormat="1" ht="22.5" customHeight="1" hidden="1">
      <c r="A104" s="48"/>
      <c r="B104" s="49"/>
      <c r="C104" s="41" t="s">
        <v>65</v>
      </c>
      <c r="D104" s="72"/>
      <c r="E104" s="76"/>
    </row>
    <row r="105" spans="1:5" s="32" customFormat="1" ht="22.5" customHeight="1" hidden="1">
      <c r="A105" s="48"/>
      <c r="B105" s="49"/>
      <c r="C105" s="41" t="s">
        <v>45</v>
      </c>
      <c r="D105" s="72"/>
      <c r="E105" s="76"/>
    </row>
    <row r="106" spans="1:5" s="32" customFormat="1" ht="24" customHeight="1" hidden="1">
      <c r="A106" s="48"/>
      <c r="B106" s="49"/>
      <c r="C106" s="41" t="s">
        <v>69</v>
      </c>
      <c r="D106" s="72"/>
      <c r="E106" s="76"/>
    </row>
    <row r="107" spans="1:5" s="32" customFormat="1" ht="22.5" customHeight="1" hidden="1">
      <c r="A107" s="48"/>
      <c r="B107" s="49"/>
      <c r="C107" s="41" t="s">
        <v>86</v>
      </c>
      <c r="D107" s="72"/>
      <c r="E107" s="76"/>
    </row>
    <row r="108" spans="1:5" s="32" customFormat="1" ht="22.5" customHeight="1" hidden="1">
      <c r="A108" s="48"/>
      <c r="B108" s="49"/>
      <c r="C108" s="41" t="s">
        <v>66</v>
      </c>
      <c r="D108" s="72"/>
      <c r="E108" s="76"/>
    </row>
    <row r="109" spans="1:5" s="32" customFormat="1" ht="28.5" customHeight="1" hidden="1">
      <c r="A109" s="48"/>
      <c r="B109" s="49"/>
      <c r="C109" s="41" t="s">
        <v>76</v>
      </c>
      <c r="D109" s="72"/>
      <c r="E109" s="76"/>
    </row>
    <row r="110" spans="1:5" s="32" customFormat="1" ht="22.5" customHeight="1" hidden="1">
      <c r="A110" s="48"/>
      <c r="B110" s="49"/>
      <c r="C110" s="41" t="s">
        <v>86</v>
      </c>
      <c r="D110" s="72"/>
      <c r="E110" s="76"/>
    </row>
    <row r="111" spans="1:5" s="32" customFormat="1" ht="22.5" customHeight="1" hidden="1">
      <c r="A111" s="48"/>
      <c r="B111" s="49"/>
      <c r="C111" s="41" t="s">
        <v>77</v>
      </c>
      <c r="D111" s="72"/>
      <c r="E111" s="76"/>
    </row>
    <row r="112" spans="1:5" s="32" customFormat="1" ht="22.5" customHeight="1" hidden="1">
      <c r="A112" s="48"/>
      <c r="B112" s="49"/>
      <c r="C112" s="41" t="s">
        <v>0</v>
      </c>
      <c r="D112" s="72"/>
      <c r="E112" s="76"/>
    </row>
    <row r="113" spans="1:5" s="32" customFormat="1" ht="22.5" customHeight="1">
      <c r="A113" s="48"/>
      <c r="B113" s="49"/>
      <c r="C113" s="41" t="s">
        <v>60</v>
      </c>
      <c r="D113" s="72">
        <v>1475.25</v>
      </c>
      <c r="E113" s="76"/>
    </row>
    <row r="114" spans="1:5" s="32" customFormat="1" ht="22.5" customHeight="1">
      <c r="A114" s="36"/>
      <c r="B114" s="92" t="s">
        <v>71</v>
      </c>
      <c r="C114" s="92"/>
      <c r="D114" s="71">
        <f>SUM(D115:D132)</f>
        <v>0</v>
      </c>
      <c r="E114" s="76"/>
    </row>
    <row r="115" spans="1:5" s="25" customFormat="1" ht="22.5" customHeight="1" hidden="1">
      <c r="A115" s="48"/>
      <c r="B115" s="41"/>
      <c r="C115" s="41" t="s">
        <v>73</v>
      </c>
      <c r="D115" s="72"/>
      <c r="E115" s="75"/>
    </row>
    <row r="116" spans="1:5" s="32" customFormat="1" ht="19.5" customHeight="1" hidden="1">
      <c r="A116" s="48"/>
      <c r="B116" s="41"/>
      <c r="C116" s="41" t="s">
        <v>59</v>
      </c>
      <c r="D116" s="72"/>
      <c r="E116" s="76"/>
    </row>
    <row r="117" spans="1:5" s="32" customFormat="1" ht="19.5" customHeight="1" hidden="1">
      <c r="A117" s="48"/>
      <c r="B117" s="41"/>
      <c r="C117" s="41" t="s">
        <v>30</v>
      </c>
      <c r="D117" s="72"/>
      <c r="E117" s="76"/>
    </row>
    <row r="118" spans="1:5" s="32" customFormat="1" ht="19.5" customHeight="1" hidden="1">
      <c r="A118" s="48"/>
      <c r="B118" s="41"/>
      <c r="C118" s="41" t="s">
        <v>74</v>
      </c>
      <c r="D118" s="72"/>
      <c r="E118" s="76"/>
    </row>
    <row r="119" spans="1:5" s="32" customFormat="1" ht="19.5" customHeight="1" hidden="1">
      <c r="A119" s="48"/>
      <c r="B119" s="41"/>
      <c r="C119" s="41" t="s">
        <v>63</v>
      </c>
      <c r="D119" s="72"/>
      <c r="E119" s="76"/>
    </row>
    <row r="120" spans="1:5" s="32" customFormat="1" ht="19.5" customHeight="1" hidden="1">
      <c r="A120" s="48"/>
      <c r="B120" s="41"/>
      <c r="C120" s="41" t="s">
        <v>83</v>
      </c>
      <c r="D120" s="72"/>
      <c r="E120" s="76"/>
    </row>
    <row r="121" spans="1:5" s="32" customFormat="1" ht="19.5" customHeight="1" hidden="1">
      <c r="A121" s="48"/>
      <c r="B121" s="41"/>
      <c r="C121" s="41" t="s">
        <v>15</v>
      </c>
      <c r="D121" s="72"/>
      <c r="E121" s="76"/>
    </row>
    <row r="122" spans="1:5" s="32" customFormat="1" ht="19.5" customHeight="1" hidden="1">
      <c r="A122" s="48"/>
      <c r="B122" s="41"/>
      <c r="C122" s="41" t="s">
        <v>64</v>
      </c>
      <c r="D122" s="72"/>
      <c r="E122" s="76"/>
    </row>
    <row r="123" spans="1:5" s="32" customFormat="1" ht="21" customHeight="1" hidden="1">
      <c r="A123" s="48"/>
      <c r="B123" s="41"/>
      <c r="C123" s="41" t="s">
        <v>18</v>
      </c>
      <c r="D123" s="72"/>
      <c r="E123" s="76"/>
    </row>
    <row r="124" spans="1:5" s="32" customFormat="1" ht="19.5" customHeight="1" hidden="1">
      <c r="A124" s="48"/>
      <c r="B124" s="41"/>
      <c r="C124" s="41" t="s">
        <v>31</v>
      </c>
      <c r="D124" s="72"/>
      <c r="E124" s="76"/>
    </row>
    <row r="125" spans="1:5" s="32" customFormat="1" ht="19.5" customHeight="1" hidden="1">
      <c r="A125" s="48"/>
      <c r="B125" s="41"/>
      <c r="C125" s="41" t="s">
        <v>65</v>
      </c>
      <c r="D125" s="72"/>
      <c r="E125" s="76"/>
    </row>
    <row r="126" spans="1:5" s="32" customFormat="1" ht="19.5" customHeight="1" hidden="1">
      <c r="A126" s="48"/>
      <c r="B126" s="41"/>
      <c r="C126" s="41" t="s">
        <v>45</v>
      </c>
      <c r="D126" s="72"/>
      <c r="E126" s="76"/>
    </row>
    <row r="127" spans="1:5" s="32" customFormat="1" ht="19.5" customHeight="1" hidden="1">
      <c r="A127" s="48"/>
      <c r="B127" s="41"/>
      <c r="C127" s="41" t="s">
        <v>69</v>
      </c>
      <c r="D127" s="72"/>
      <c r="E127" s="76"/>
    </row>
    <row r="128" spans="1:5" s="32" customFormat="1" ht="21" customHeight="1" hidden="1">
      <c r="A128" s="48"/>
      <c r="B128" s="41"/>
      <c r="C128" s="41" t="s">
        <v>86</v>
      </c>
      <c r="D128" s="72"/>
      <c r="E128" s="76"/>
    </row>
    <row r="129" spans="1:7" s="32" customFormat="1" ht="18.75" customHeight="1" hidden="1">
      <c r="A129" s="48"/>
      <c r="B129" s="41"/>
      <c r="C129" s="41" t="s">
        <v>66</v>
      </c>
      <c r="D129" s="72"/>
      <c r="E129" s="76"/>
      <c r="G129" s="35"/>
    </row>
    <row r="130" spans="1:5" s="32" customFormat="1" ht="19.5" customHeight="1" hidden="1">
      <c r="A130" s="48"/>
      <c r="B130" s="41"/>
      <c r="C130" s="41" t="s">
        <v>76</v>
      </c>
      <c r="D130" s="72"/>
      <c r="E130" s="76"/>
    </row>
    <row r="131" spans="1:5" s="32" customFormat="1" ht="19.5" customHeight="1" hidden="1">
      <c r="A131" s="48"/>
      <c r="B131" s="41"/>
      <c r="C131" s="41" t="s">
        <v>77</v>
      </c>
      <c r="D131" s="72"/>
      <c r="E131" s="76"/>
    </row>
    <row r="132" spans="1:5" s="32" customFormat="1" ht="19.5" customHeight="1" hidden="1">
      <c r="A132" s="48"/>
      <c r="B132" s="41"/>
      <c r="C132" s="41" t="s">
        <v>60</v>
      </c>
      <c r="D132" s="72"/>
      <c r="E132" s="76"/>
    </row>
    <row r="133" spans="1:7" s="32" customFormat="1" ht="23.25" customHeight="1">
      <c r="A133" s="21"/>
      <c r="B133" s="92" t="s">
        <v>85</v>
      </c>
      <c r="C133" s="92"/>
      <c r="D133" s="71">
        <f>SUM(D134:D151)</f>
        <v>0</v>
      </c>
      <c r="E133" s="76"/>
      <c r="G133" s="35"/>
    </row>
    <row r="134" spans="1:5" s="25" customFormat="1" ht="16.5" customHeight="1" hidden="1">
      <c r="A134" s="48"/>
      <c r="B134" s="41"/>
      <c r="C134" s="41" t="s">
        <v>127</v>
      </c>
      <c r="D134" s="72"/>
      <c r="E134" s="75"/>
    </row>
    <row r="135" spans="1:5" s="32" customFormat="1" ht="19.5" customHeight="1" hidden="1">
      <c r="A135" s="48"/>
      <c r="B135" s="41"/>
      <c r="C135" s="41" t="s">
        <v>59</v>
      </c>
      <c r="D135" s="72"/>
      <c r="E135" s="76"/>
    </row>
    <row r="136" spans="1:5" s="32" customFormat="1" ht="19.5" customHeight="1" hidden="1">
      <c r="A136" s="48"/>
      <c r="B136" s="41"/>
      <c r="C136" s="41" t="s">
        <v>30</v>
      </c>
      <c r="D136" s="72"/>
      <c r="E136" s="76"/>
    </row>
    <row r="137" spans="1:5" s="32" customFormat="1" ht="22.5" customHeight="1" hidden="1">
      <c r="A137" s="48"/>
      <c r="B137" s="41"/>
      <c r="C137" s="41" t="s">
        <v>74</v>
      </c>
      <c r="D137" s="72"/>
      <c r="E137" s="76"/>
    </row>
    <row r="138" spans="1:5" s="32" customFormat="1" ht="19.5" customHeight="1" hidden="1">
      <c r="A138" s="48"/>
      <c r="B138" s="41"/>
      <c r="C138" s="41" t="s">
        <v>63</v>
      </c>
      <c r="D138" s="72"/>
      <c r="E138" s="76"/>
    </row>
    <row r="139" spans="1:5" s="32" customFormat="1" ht="19.5" customHeight="1">
      <c r="A139" s="48"/>
      <c r="B139" s="41"/>
      <c r="C139" s="41" t="s">
        <v>75</v>
      </c>
      <c r="D139" s="72"/>
      <c r="E139" s="76"/>
    </row>
    <row r="140" spans="1:5" s="32" customFormat="1" ht="18.75" customHeight="1" hidden="1">
      <c r="A140" s="48"/>
      <c r="B140" s="41"/>
      <c r="C140" s="41" t="s">
        <v>15</v>
      </c>
      <c r="D140" s="72"/>
      <c r="E140" s="76"/>
    </row>
    <row r="141" spans="1:5" s="32" customFormat="1" ht="19.5" customHeight="1" hidden="1">
      <c r="A141" s="48"/>
      <c r="B141" s="41"/>
      <c r="C141" s="41" t="s">
        <v>64</v>
      </c>
      <c r="D141" s="72"/>
      <c r="E141" s="76"/>
    </row>
    <row r="142" spans="1:5" s="32" customFormat="1" ht="19.5" customHeight="1" hidden="1">
      <c r="A142" s="48"/>
      <c r="B142" s="41"/>
      <c r="C142" s="41" t="s">
        <v>18</v>
      </c>
      <c r="D142" s="72"/>
      <c r="E142" s="76"/>
    </row>
    <row r="143" spans="1:5" s="32" customFormat="1" ht="20.25" customHeight="1" hidden="1">
      <c r="A143" s="48"/>
      <c r="B143" s="41"/>
      <c r="C143" s="41" t="s">
        <v>31</v>
      </c>
      <c r="D143" s="72"/>
      <c r="E143" s="76"/>
    </row>
    <row r="144" spans="1:5" s="32" customFormat="1" ht="19.5" customHeight="1" hidden="1">
      <c r="A144" s="48"/>
      <c r="B144" s="41"/>
      <c r="C144" s="41" t="s">
        <v>65</v>
      </c>
      <c r="D144" s="72"/>
      <c r="E144" s="76"/>
    </row>
    <row r="145" spans="1:5" s="32" customFormat="1" ht="19.5" customHeight="1" hidden="1">
      <c r="A145" s="48"/>
      <c r="B145" s="41"/>
      <c r="C145" s="41" t="s">
        <v>45</v>
      </c>
      <c r="D145" s="72"/>
      <c r="E145" s="76"/>
    </row>
    <row r="146" spans="1:5" s="32" customFormat="1" ht="19.5" customHeight="1" hidden="1">
      <c r="A146" s="48"/>
      <c r="B146" s="41"/>
      <c r="C146" s="41" t="s">
        <v>69</v>
      </c>
      <c r="D146" s="72"/>
      <c r="E146" s="76"/>
    </row>
    <row r="147" spans="1:5" s="32" customFormat="1" ht="19.5" customHeight="1" hidden="1">
      <c r="A147" s="48"/>
      <c r="B147" s="41"/>
      <c r="C147" s="41" t="s">
        <v>86</v>
      </c>
      <c r="D147" s="72"/>
      <c r="E147" s="76"/>
    </row>
    <row r="148" spans="1:5" s="32" customFormat="1" ht="24" customHeight="1" hidden="1">
      <c r="A148" s="48"/>
      <c r="B148" s="41"/>
      <c r="C148" s="41" t="s">
        <v>66</v>
      </c>
      <c r="D148" s="72"/>
      <c r="E148" s="76"/>
    </row>
    <row r="149" spans="1:5" s="32" customFormat="1" ht="19.5" customHeight="1" hidden="1">
      <c r="A149" s="48"/>
      <c r="B149" s="41"/>
      <c r="C149" s="41" t="s">
        <v>76</v>
      </c>
      <c r="D149" s="72"/>
      <c r="E149" s="76"/>
    </row>
    <row r="150" spans="1:5" s="32" customFormat="1" ht="19.5" customHeight="1" hidden="1">
      <c r="A150" s="48"/>
      <c r="B150" s="41"/>
      <c r="C150" s="41" t="s">
        <v>77</v>
      </c>
      <c r="D150" s="72"/>
      <c r="E150" s="76"/>
    </row>
    <row r="151" spans="1:5" s="32" customFormat="1" ht="22.5" customHeight="1" hidden="1">
      <c r="A151" s="48"/>
      <c r="B151" s="41"/>
      <c r="C151" s="41" t="s">
        <v>60</v>
      </c>
      <c r="D151" s="72"/>
      <c r="E151" s="76"/>
    </row>
    <row r="152" spans="1:5" s="32" customFormat="1" ht="19.5">
      <c r="A152" s="48"/>
      <c r="B152" s="92" t="s">
        <v>81</v>
      </c>
      <c r="C152" s="92"/>
      <c r="D152" s="71">
        <f>D153</f>
        <v>0</v>
      </c>
      <c r="E152" s="76"/>
    </row>
    <row r="153" spans="1:5" s="32" customFormat="1" ht="19.5" customHeight="1" hidden="1">
      <c r="A153" s="48"/>
      <c r="B153" s="44"/>
      <c r="C153" s="44" t="s">
        <v>82</v>
      </c>
      <c r="D153" s="72"/>
      <c r="E153" s="76"/>
    </row>
    <row r="154" spans="1:5" s="32" customFormat="1" ht="24" customHeight="1">
      <c r="A154" s="85" t="s">
        <v>56</v>
      </c>
      <c r="B154" s="92"/>
      <c r="C154" s="92"/>
      <c r="D154" s="74"/>
      <c r="E154" s="76"/>
    </row>
    <row r="155" spans="1:5" s="25" customFormat="1" ht="25.5" customHeight="1" hidden="1">
      <c r="A155" s="85"/>
      <c r="B155" s="92"/>
      <c r="C155" s="92"/>
      <c r="D155" s="74"/>
      <c r="E155" s="75"/>
    </row>
    <row r="156" spans="1:5" s="25" customFormat="1" ht="25.5" customHeight="1" hidden="1">
      <c r="A156" s="85"/>
      <c r="B156" s="92"/>
      <c r="C156" s="92"/>
      <c r="D156" s="74"/>
      <c r="E156" s="75"/>
    </row>
    <row r="157" spans="1:5" s="25" customFormat="1" ht="25.5" customHeight="1" hidden="1">
      <c r="A157" s="85"/>
      <c r="B157" s="92"/>
      <c r="C157" s="92"/>
      <c r="D157" s="74"/>
      <c r="E157" s="75"/>
    </row>
    <row r="158" spans="1:5" s="25" customFormat="1" ht="25.5" customHeight="1" hidden="1">
      <c r="A158" s="85"/>
      <c r="B158" s="92"/>
      <c r="C158" s="92"/>
      <c r="D158" s="74"/>
      <c r="E158" s="75"/>
    </row>
    <row r="159" spans="1:6" s="25" customFormat="1" ht="25.5" customHeight="1">
      <c r="A159" s="43" t="s">
        <v>22</v>
      </c>
      <c r="B159" s="85" t="s">
        <v>57</v>
      </c>
      <c r="C159" s="85"/>
      <c r="D159" s="60">
        <f>D170+D179+D185+D190+D195+D201+D223+D226+D232+D249+D217+D265+D206+D212+D244+D256</f>
        <v>157769.37</v>
      </c>
      <c r="E159" s="75"/>
      <c r="F159" s="53"/>
    </row>
    <row r="160" spans="1:6" s="25" customFormat="1" ht="18.75" hidden="1">
      <c r="A160" s="85" t="s">
        <v>14</v>
      </c>
      <c r="B160" s="89"/>
      <c r="C160" s="89"/>
      <c r="D160" s="68"/>
      <c r="E160" s="50"/>
      <c r="F160" s="53"/>
    </row>
    <row r="161" spans="1:6" s="25" customFormat="1" ht="18.75" hidden="1">
      <c r="A161" s="85"/>
      <c r="B161" s="89"/>
      <c r="C161" s="89"/>
      <c r="D161" s="68"/>
      <c r="E161" s="50"/>
      <c r="F161" s="53"/>
    </row>
    <row r="162" spans="1:7" s="25" customFormat="1" ht="18.75" hidden="1">
      <c r="A162" s="85"/>
      <c r="B162" s="89"/>
      <c r="C162" s="89"/>
      <c r="D162" s="68"/>
      <c r="E162" s="50"/>
      <c r="G162" s="53"/>
    </row>
    <row r="163" spans="1:7" s="25" customFormat="1" ht="26.25" customHeight="1" hidden="1">
      <c r="A163" s="85"/>
      <c r="B163" s="89"/>
      <c r="C163" s="89"/>
      <c r="D163" s="68"/>
      <c r="E163" s="50"/>
      <c r="G163" s="53"/>
    </row>
    <row r="164" spans="1:7" s="25" customFormat="1" ht="18.75" hidden="1">
      <c r="A164" s="85"/>
      <c r="B164" s="89"/>
      <c r="C164" s="89"/>
      <c r="D164" s="68"/>
      <c r="E164" s="50"/>
      <c r="G164" s="53"/>
    </row>
    <row r="165" spans="1:7" s="25" customFormat="1" ht="18.75" hidden="1">
      <c r="A165" s="85"/>
      <c r="B165" s="89"/>
      <c r="C165" s="89"/>
      <c r="D165" s="68"/>
      <c r="E165" s="50"/>
      <c r="G165" s="53"/>
    </row>
    <row r="166" spans="1:7" s="25" customFormat="1" ht="18.75" hidden="1">
      <c r="A166" s="85"/>
      <c r="B166" s="89"/>
      <c r="C166" s="89"/>
      <c r="D166" s="68"/>
      <c r="E166" s="50"/>
      <c r="G166" s="53"/>
    </row>
    <row r="167" spans="1:7" s="25" customFormat="1" ht="18.75" hidden="1">
      <c r="A167" s="85"/>
      <c r="B167" s="89"/>
      <c r="C167" s="89"/>
      <c r="D167" s="68"/>
      <c r="E167" s="50"/>
      <c r="G167" s="53"/>
    </row>
    <row r="168" spans="1:7" s="25" customFormat="1" ht="18.75" hidden="1">
      <c r="A168" s="85"/>
      <c r="B168" s="89"/>
      <c r="C168" s="89"/>
      <c r="D168" s="68"/>
      <c r="E168" s="50"/>
      <c r="G168" s="53"/>
    </row>
    <row r="169" spans="1:7" s="25" customFormat="1" ht="18.75" hidden="1">
      <c r="A169" s="85"/>
      <c r="B169" s="89"/>
      <c r="C169" s="89"/>
      <c r="D169" s="68"/>
      <c r="E169" s="50"/>
      <c r="G169" s="53"/>
    </row>
    <row r="170" spans="1:5" s="25" customFormat="1" ht="19.5">
      <c r="A170" s="85"/>
      <c r="B170" s="93" t="s">
        <v>99</v>
      </c>
      <c r="C170" s="93"/>
      <c r="D170" s="51">
        <f>SUM(D160:D169)</f>
        <v>0</v>
      </c>
      <c r="E170" s="50"/>
    </row>
    <row r="171" spans="1:4" s="26" customFormat="1" ht="18.75" hidden="1">
      <c r="A171" s="85" t="s">
        <v>125</v>
      </c>
      <c r="B171" s="89"/>
      <c r="C171" s="89"/>
      <c r="D171" s="54"/>
    </row>
    <row r="172" spans="1:4" s="26" customFormat="1" ht="18.75" hidden="1">
      <c r="A172" s="85"/>
      <c r="B172" s="89"/>
      <c r="C172" s="89"/>
      <c r="D172" s="54"/>
    </row>
    <row r="173" spans="1:4" s="26" customFormat="1" ht="22.5" customHeight="1" hidden="1">
      <c r="A173" s="85"/>
      <c r="B173" s="89"/>
      <c r="C173" s="89"/>
      <c r="D173" s="54"/>
    </row>
    <row r="174" spans="1:4" s="26" customFormat="1" ht="22.5" customHeight="1" hidden="1">
      <c r="A174" s="85"/>
      <c r="B174" s="89"/>
      <c r="C174" s="89"/>
      <c r="D174" s="54"/>
    </row>
    <row r="175" spans="1:4" s="26" customFormat="1" ht="18.75" hidden="1">
      <c r="A175" s="85"/>
      <c r="B175" s="89"/>
      <c r="C175" s="89"/>
      <c r="D175" s="54"/>
    </row>
    <row r="176" spans="1:4" s="26" customFormat="1" ht="22.5" customHeight="1" hidden="1">
      <c r="A176" s="85"/>
      <c r="B176" s="89"/>
      <c r="C176" s="89"/>
      <c r="D176" s="54"/>
    </row>
    <row r="177" spans="1:4" s="26" customFormat="1" ht="21.75" customHeight="1" hidden="1">
      <c r="A177" s="85"/>
      <c r="B177" s="89"/>
      <c r="C177" s="89"/>
      <c r="D177" s="54"/>
    </row>
    <row r="178" spans="1:4" s="26" customFormat="1" ht="18.75" hidden="1">
      <c r="A178" s="85"/>
      <c r="B178" s="89"/>
      <c r="C178" s="89"/>
      <c r="D178" s="54"/>
    </row>
    <row r="179" spans="1:8" s="26" customFormat="1" ht="19.5">
      <c r="A179" s="85"/>
      <c r="B179" s="93" t="s">
        <v>99</v>
      </c>
      <c r="C179" s="93"/>
      <c r="D179" s="58">
        <f>SUM(D171:D178)</f>
        <v>0</v>
      </c>
      <c r="F179" s="28"/>
      <c r="H179" s="28"/>
    </row>
    <row r="180" spans="1:4" s="26" customFormat="1" ht="41.25" customHeight="1" hidden="1">
      <c r="A180" s="85" t="s">
        <v>15</v>
      </c>
      <c r="B180" s="89"/>
      <c r="C180" s="89"/>
      <c r="D180" s="54"/>
    </row>
    <row r="181" spans="1:4" s="26" customFormat="1" ht="26.25" customHeight="1" hidden="1">
      <c r="A181" s="85"/>
      <c r="B181" s="89"/>
      <c r="C181" s="89"/>
      <c r="D181" s="54"/>
    </row>
    <row r="182" spans="1:4" s="26" customFormat="1" ht="22.5" customHeight="1" hidden="1">
      <c r="A182" s="85"/>
      <c r="B182" s="89"/>
      <c r="C182" s="89"/>
      <c r="D182" s="54"/>
    </row>
    <row r="183" spans="1:4" s="26" customFormat="1" ht="22.5" customHeight="1" hidden="1">
      <c r="A183" s="85"/>
      <c r="B183" s="89"/>
      <c r="C183" s="89"/>
      <c r="D183" s="54"/>
    </row>
    <row r="184" spans="1:4" s="26" customFormat="1" ht="22.5" customHeight="1" hidden="1">
      <c r="A184" s="85"/>
      <c r="B184" s="89"/>
      <c r="C184" s="89"/>
      <c r="D184" s="54"/>
    </row>
    <row r="185" spans="1:4" s="26" customFormat="1" ht="19.5" hidden="1">
      <c r="A185" s="85"/>
      <c r="B185" s="93" t="s">
        <v>99</v>
      </c>
      <c r="C185" s="93"/>
      <c r="D185" s="59">
        <f>SUM(D180:D184)</f>
        <v>0</v>
      </c>
    </row>
    <row r="186" spans="1:4" s="26" customFormat="1" ht="21" customHeight="1" hidden="1">
      <c r="A186" s="85" t="s">
        <v>30</v>
      </c>
      <c r="B186" s="89"/>
      <c r="C186" s="89"/>
      <c r="D186" s="54"/>
    </row>
    <row r="187" spans="1:4" s="26" customFormat="1" ht="18.75" hidden="1">
      <c r="A187" s="85"/>
      <c r="B187" s="89"/>
      <c r="C187" s="89"/>
      <c r="D187" s="54"/>
    </row>
    <row r="188" spans="1:4" s="26" customFormat="1" ht="18.75" hidden="1">
      <c r="A188" s="85"/>
      <c r="B188" s="89"/>
      <c r="C188" s="89"/>
      <c r="D188" s="54"/>
    </row>
    <row r="189" spans="1:4" s="26" customFormat="1" ht="18.75" hidden="1">
      <c r="A189" s="85"/>
      <c r="B189" s="89"/>
      <c r="C189" s="89"/>
      <c r="D189" s="54"/>
    </row>
    <row r="190" spans="1:4" s="26" customFormat="1" ht="19.5" hidden="1">
      <c r="A190" s="85"/>
      <c r="B190" s="93" t="s">
        <v>99</v>
      </c>
      <c r="C190" s="93"/>
      <c r="D190" s="59">
        <f>D186+D187+D188+D189</f>
        <v>0</v>
      </c>
    </row>
    <row r="191" spans="1:4" s="26" customFormat="1" ht="21.75" customHeight="1" hidden="1">
      <c r="A191" s="85" t="s">
        <v>129</v>
      </c>
      <c r="B191" s="89"/>
      <c r="C191" s="89"/>
      <c r="D191" s="54"/>
    </row>
    <row r="192" spans="1:4" s="26" customFormat="1" ht="21.75" customHeight="1" hidden="1">
      <c r="A192" s="85"/>
      <c r="B192" s="89"/>
      <c r="C192" s="89"/>
      <c r="D192" s="54"/>
    </row>
    <row r="193" spans="1:4" s="26" customFormat="1" ht="18.75" hidden="1">
      <c r="A193" s="85"/>
      <c r="B193" s="89"/>
      <c r="C193" s="89"/>
      <c r="D193" s="54"/>
    </row>
    <row r="194" spans="1:4" s="26" customFormat="1" ht="18.75" hidden="1">
      <c r="A194" s="85"/>
      <c r="B194" s="89"/>
      <c r="C194" s="89"/>
      <c r="D194" s="54"/>
    </row>
    <row r="195" spans="1:6" s="26" customFormat="1" ht="19.5" hidden="1">
      <c r="A195" s="85"/>
      <c r="B195" s="93" t="s">
        <v>99</v>
      </c>
      <c r="C195" s="93"/>
      <c r="D195" s="52">
        <f>D191+D192+D193+D194</f>
        <v>0</v>
      </c>
      <c r="F195" s="28"/>
    </row>
    <row r="196" spans="1:4" s="26" customFormat="1" ht="18.75">
      <c r="A196" s="85" t="s">
        <v>64</v>
      </c>
      <c r="B196" s="92" t="s">
        <v>135</v>
      </c>
      <c r="C196" s="92"/>
      <c r="D196" s="29">
        <f>2890</f>
        <v>2890</v>
      </c>
    </row>
    <row r="197" spans="1:4" s="26" customFormat="1" ht="22.5" customHeight="1">
      <c r="A197" s="85"/>
      <c r="B197" s="92" t="s">
        <v>136</v>
      </c>
      <c r="C197" s="92"/>
      <c r="D197" s="29">
        <v>32999.4</v>
      </c>
    </row>
    <row r="198" spans="1:4" s="26" customFormat="1" ht="22.5" customHeight="1">
      <c r="A198" s="85"/>
      <c r="B198" s="89" t="s">
        <v>137</v>
      </c>
      <c r="C198" s="89"/>
      <c r="D198" s="29">
        <v>4496.68</v>
      </c>
    </row>
    <row r="199" spans="1:4" s="26" customFormat="1" ht="22.5" customHeight="1">
      <c r="A199" s="85"/>
      <c r="B199" s="89" t="s">
        <v>138</v>
      </c>
      <c r="C199" s="89"/>
      <c r="D199" s="29">
        <v>539</v>
      </c>
    </row>
    <row r="200" spans="1:4" s="26" customFormat="1" ht="22.5" customHeight="1">
      <c r="A200" s="85"/>
      <c r="B200" s="97" t="s">
        <v>149</v>
      </c>
      <c r="C200" s="98"/>
      <c r="D200" s="29">
        <v>39467</v>
      </c>
    </row>
    <row r="201" spans="1:7" s="26" customFormat="1" ht="19.5">
      <c r="A201" s="85"/>
      <c r="B201" s="93" t="s">
        <v>99</v>
      </c>
      <c r="C201" s="93"/>
      <c r="D201" s="52">
        <f>SUM(D196:D200)</f>
        <v>80392.08</v>
      </c>
      <c r="G201" s="28"/>
    </row>
    <row r="202" spans="1:7" s="26" customFormat="1" ht="18.75" hidden="1">
      <c r="A202" s="85" t="s">
        <v>117</v>
      </c>
      <c r="B202" s="89"/>
      <c r="C202" s="89"/>
      <c r="D202" s="29"/>
      <c r="G202" s="28"/>
    </row>
    <row r="203" spans="1:7" s="26" customFormat="1" ht="17.25" customHeight="1" hidden="1">
      <c r="A203" s="85"/>
      <c r="B203" s="89"/>
      <c r="C203" s="89"/>
      <c r="D203" s="29"/>
      <c r="G203" s="28"/>
    </row>
    <row r="204" spans="1:4" s="26" customFormat="1" ht="22.5" customHeight="1" hidden="1">
      <c r="A204" s="85"/>
      <c r="B204" s="89"/>
      <c r="C204" s="89"/>
      <c r="D204" s="29"/>
    </row>
    <row r="205" spans="1:4" s="26" customFormat="1" ht="17.25" customHeight="1" hidden="1">
      <c r="A205" s="85"/>
      <c r="B205" s="89"/>
      <c r="C205" s="89"/>
      <c r="D205" s="29"/>
    </row>
    <row r="206" spans="1:6" s="26" customFormat="1" ht="19.5" hidden="1">
      <c r="A206" s="85"/>
      <c r="B206" s="93" t="s">
        <v>99</v>
      </c>
      <c r="C206" s="93"/>
      <c r="D206" s="52">
        <f>SUM(D202:D205)</f>
        <v>0</v>
      </c>
      <c r="F206" s="28"/>
    </row>
    <row r="207" spans="1:4" s="26" customFormat="1" ht="39.75" customHeight="1" hidden="1">
      <c r="A207" s="85" t="s">
        <v>111</v>
      </c>
      <c r="B207" s="89"/>
      <c r="C207" s="89"/>
      <c r="D207" s="29"/>
    </row>
    <row r="208" spans="1:4" s="26" customFormat="1" ht="21" customHeight="1" hidden="1">
      <c r="A208" s="85"/>
      <c r="B208" s="94"/>
      <c r="C208" s="94"/>
      <c r="D208" s="29"/>
    </row>
    <row r="209" spans="1:4" s="26" customFormat="1" ht="18.75" hidden="1">
      <c r="A209" s="85"/>
      <c r="B209" s="89"/>
      <c r="C209" s="89"/>
      <c r="D209" s="29"/>
    </row>
    <row r="210" spans="1:4" s="26" customFormat="1" ht="38.25" customHeight="1" hidden="1">
      <c r="A210" s="85"/>
      <c r="B210" s="89"/>
      <c r="C210" s="89"/>
      <c r="D210" s="29"/>
    </row>
    <row r="211" spans="1:4" s="26" customFormat="1" ht="24" customHeight="1" hidden="1">
      <c r="A211" s="85"/>
      <c r="B211" s="89"/>
      <c r="C211" s="89"/>
      <c r="D211" s="29"/>
    </row>
    <row r="212" spans="1:4" s="26" customFormat="1" ht="19.5" hidden="1">
      <c r="A212" s="85"/>
      <c r="B212" s="93" t="s">
        <v>99</v>
      </c>
      <c r="C212" s="93"/>
      <c r="D212" s="52">
        <f>D207+D208+D209+D210+D211</f>
        <v>0</v>
      </c>
    </row>
    <row r="213" spans="1:4" s="26" customFormat="1" ht="18" customHeight="1" hidden="1">
      <c r="A213" s="85" t="s">
        <v>97</v>
      </c>
      <c r="B213" s="89"/>
      <c r="C213" s="89"/>
      <c r="D213" s="38"/>
    </row>
    <row r="214" spans="1:4" s="26" customFormat="1" ht="18.75" hidden="1">
      <c r="A214" s="85"/>
      <c r="B214" s="89"/>
      <c r="C214" s="89"/>
      <c r="D214" s="29"/>
    </row>
    <row r="215" spans="1:4" s="26" customFormat="1" ht="18.75" hidden="1">
      <c r="A215" s="85"/>
      <c r="B215" s="92"/>
      <c r="C215" s="92"/>
      <c r="D215" s="29"/>
    </row>
    <row r="216" spans="1:4" s="26" customFormat="1" ht="18.75" hidden="1">
      <c r="A216" s="85"/>
      <c r="B216" s="92"/>
      <c r="C216" s="92"/>
      <c r="D216" s="29"/>
    </row>
    <row r="217" spans="1:6" s="26" customFormat="1" ht="24.75" customHeight="1" hidden="1">
      <c r="A217" s="85"/>
      <c r="B217" s="93" t="s">
        <v>99</v>
      </c>
      <c r="C217" s="93"/>
      <c r="D217" s="52">
        <f>SUM(D213:D216)</f>
        <v>0</v>
      </c>
      <c r="F217" s="28"/>
    </row>
    <row r="218" spans="1:4" s="26" customFormat="1" ht="18.75">
      <c r="A218" s="95" t="s">
        <v>69</v>
      </c>
      <c r="B218" s="89" t="s">
        <v>101</v>
      </c>
      <c r="C218" s="89"/>
      <c r="D218" s="29">
        <v>10200</v>
      </c>
    </row>
    <row r="219" spans="1:4" s="26" customFormat="1" ht="18.75" customHeight="1">
      <c r="A219" s="95"/>
      <c r="B219" s="89" t="s">
        <v>123</v>
      </c>
      <c r="C219" s="96"/>
      <c r="D219" s="29">
        <v>9100</v>
      </c>
    </row>
    <row r="220" spans="1:4" s="26" customFormat="1" ht="21" customHeight="1">
      <c r="A220" s="95"/>
      <c r="B220" s="92" t="s">
        <v>107</v>
      </c>
      <c r="C220" s="92"/>
      <c r="D220" s="29">
        <v>25500</v>
      </c>
    </row>
    <row r="221" spans="1:4" s="26" customFormat="1" ht="18.75" customHeight="1">
      <c r="A221" s="95"/>
      <c r="B221" s="89" t="s">
        <v>146</v>
      </c>
      <c r="C221" s="96"/>
      <c r="D221" s="29">
        <v>2880</v>
      </c>
    </row>
    <row r="222" spans="1:4" s="26" customFormat="1" ht="18.75">
      <c r="A222" s="95"/>
      <c r="B222" s="89" t="s">
        <v>147</v>
      </c>
      <c r="C222" s="89"/>
      <c r="D222" s="29">
        <v>83</v>
      </c>
    </row>
    <row r="223" spans="1:4" s="26" customFormat="1" ht="19.5">
      <c r="A223" s="95"/>
      <c r="B223" s="93" t="s">
        <v>99</v>
      </c>
      <c r="C223" s="93"/>
      <c r="D223" s="52">
        <f>SUM(D218:D222)</f>
        <v>47763</v>
      </c>
    </row>
    <row r="224" spans="1:6" s="26" customFormat="1" ht="39.75" customHeight="1">
      <c r="A224" s="85" t="s">
        <v>18</v>
      </c>
      <c r="B224" s="89" t="s">
        <v>140</v>
      </c>
      <c r="C224" s="89"/>
      <c r="D224" s="29">
        <v>4150.1</v>
      </c>
      <c r="F224" s="28"/>
    </row>
    <row r="225" spans="1:4" s="26" customFormat="1" ht="18.75">
      <c r="A225" s="85"/>
      <c r="B225" s="89" t="s">
        <v>139</v>
      </c>
      <c r="C225" s="89"/>
      <c r="D225" s="29">
        <v>284.19</v>
      </c>
    </row>
    <row r="226" spans="1:7" s="26" customFormat="1" ht="19.5">
      <c r="A226" s="85"/>
      <c r="B226" s="93" t="s">
        <v>99</v>
      </c>
      <c r="C226" s="93"/>
      <c r="D226" s="52">
        <f>D225+D224</f>
        <v>4434.29</v>
      </c>
      <c r="G226" s="28"/>
    </row>
    <row r="227" spans="1:4" s="26" customFormat="1" ht="18.75" hidden="1">
      <c r="A227" s="85" t="s">
        <v>65</v>
      </c>
      <c r="B227" s="89"/>
      <c r="C227" s="89"/>
      <c r="D227" s="29"/>
    </row>
    <row r="228" spans="1:4" s="26" customFormat="1" ht="21" customHeight="1" hidden="1">
      <c r="A228" s="85"/>
      <c r="B228" s="89"/>
      <c r="C228" s="89"/>
      <c r="D228" s="29"/>
    </row>
    <row r="229" spans="1:4" s="26" customFormat="1" ht="21" customHeight="1" hidden="1">
      <c r="A229" s="85"/>
      <c r="B229" s="99"/>
      <c r="C229" s="99"/>
      <c r="D229" s="29"/>
    </row>
    <row r="230" spans="1:4" s="26" customFormat="1" ht="18.75" hidden="1">
      <c r="A230" s="85"/>
      <c r="B230" s="99"/>
      <c r="C230" s="100"/>
      <c r="D230" s="29"/>
    </row>
    <row r="231" spans="1:4" s="26" customFormat="1" ht="36" customHeight="1" hidden="1">
      <c r="A231" s="85"/>
      <c r="B231" s="99"/>
      <c r="C231" s="100"/>
      <c r="D231" s="29"/>
    </row>
    <row r="232" spans="1:4" s="26" customFormat="1" ht="18" customHeight="1" hidden="1">
      <c r="A232" s="85"/>
      <c r="B232" s="101" t="s">
        <v>99</v>
      </c>
      <c r="C232" s="101"/>
      <c r="D232" s="52">
        <f>SUM(D227:D231)</f>
        <v>0</v>
      </c>
    </row>
    <row r="233" spans="1:4" s="26" customFormat="1" ht="18.75">
      <c r="A233" s="85" t="s">
        <v>45</v>
      </c>
      <c r="B233" s="89" t="s">
        <v>114</v>
      </c>
      <c r="C233" s="89"/>
      <c r="D233" s="29">
        <v>3000</v>
      </c>
    </row>
    <row r="234" spans="1:4" s="26" customFormat="1" ht="18.75">
      <c r="A234" s="85"/>
      <c r="B234" s="89" t="s">
        <v>142</v>
      </c>
      <c r="C234" s="89"/>
      <c r="D234" s="29">
        <v>7720</v>
      </c>
    </row>
    <row r="235" spans="1:4" s="26" customFormat="1" ht="39" customHeight="1">
      <c r="A235" s="85"/>
      <c r="B235" s="89" t="s">
        <v>143</v>
      </c>
      <c r="C235" s="89"/>
      <c r="D235" s="29">
        <v>1200</v>
      </c>
    </row>
    <row r="236" spans="1:4" s="26" customFormat="1" ht="18.75">
      <c r="A236" s="85"/>
      <c r="B236" s="89" t="s">
        <v>144</v>
      </c>
      <c r="C236" s="89"/>
      <c r="D236" s="29">
        <v>5500</v>
      </c>
    </row>
    <row r="237" spans="1:4" s="26" customFormat="1" ht="21.75" customHeight="1">
      <c r="A237" s="85"/>
      <c r="B237" s="89" t="s">
        <v>145</v>
      </c>
      <c r="C237" s="89"/>
      <c r="D237" s="29">
        <v>6060</v>
      </c>
    </row>
    <row r="238" spans="1:4" s="26" customFormat="1" ht="18.75">
      <c r="A238" s="85"/>
      <c r="B238" s="89" t="s">
        <v>148</v>
      </c>
      <c r="C238" s="89"/>
      <c r="D238" s="29">
        <v>700</v>
      </c>
    </row>
    <row r="239" spans="1:4" s="26" customFormat="1" ht="18.75" hidden="1">
      <c r="A239" s="85"/>
      <c r="B239" s="89"/>
      <c r="C239" s="89"/>
      <c r="D239" s="29"/>
    </row>
    <row r="240" spans="1:4" s="26" customFormat="1" ht="18.75" hidden="1">
      <c r="A240" s="85"/>
      <c r="B240" s="89"/>
      <c r="C240" s="89"/>
      <c r="D240" s="29"/>
    </row>
    <row r="241" spans="1:4" s="26" customFormat="1" ht="18.75" hidden="1">
      <c r="A241" s="85"/>
      <c r="B241" s="89"/>
      <c r="C241" s="89"/>
      <c r="D241" s="29"/>
    </row>
    <row r="242" spans="1:4" s="26" customFormat="1" ht="18.75" hidden="1">
      <c r="A242" s="85"/>
      <c r="B242" s="89"/>
      <c r="C242" s="89"/>
      <c r="D242" s="29"/>
    </row>
    <row r="243" spans="1:4" s="26" customFormat="1" ht="18.75" hidden="1">
      <c r="A243" s="85"/>
      <c r="B243" s="89"/>
      <c r="C243" s="89"/>
      <c r="D243" s="29"/>
    </row>
    <row r="244" spans="1:4" s="26" customFormat="1" ht="19.5" customHeight="1">
      <c r="A244" s="85"/>
      <c r="B244" s="93" t="s">
        <v>99</v>
      </c>
      <c r="C244" s="93"/>
      <c r="D244" s="52">
        <f>SUM(D233:E243)</f>
        <v>24180</v>
      </c>
    </row>
    <row r="245" spans="1:4" s="26" customFormat="1" ht="18.75" hidden="1">
      <c r="A245" s="85" t="s">
        <v>31</v>
      </c>
      <c r="B245" s="94"/>
      <c r="C245" s="102"/>
      <c r="D245" s="29"/>
    </row>
    <row r="246" spans="1:4" s="26" customFormat="1" ht="20.25" customHeight="1" hidden="1">
      <c r="A246" s="85"/>
      <c r="B246" s="99"/>
      <c r="C246" s="99"/>
      <c r="D246" s="29"/>
    </row>
    <row r="247" spans="1:4" s="26" customFormat="1" ht="20.25" customHeight="1" hidden="1">
      <c r="A247" s="85"/>
      <c r="B247" s="99"/>
      <c r="C247" s="99"/>
      <c r="D247" s="29"/>
    </row>
    <row r="248" spans="1:4" s="26" customFormat="1" ht="20.25" customHeight="1" hidden="1">
      <c r="A248" s="85"/>
      <c r="B248" s="99"/>
      <c r="C248" s="99"/>
      <c r="D248" s="29"/>
    </row>
    <row r="249" spans="1:4" s="26" customFormat="1" ht="20.25" customHeight="1" hidden="1">
      <c r="A249" s="85"/>
      <c r="B249" s="77" t="s">
        <v>99</v>
      </c>
      <c r="C249" s="77"/>
      <c r="D249" s="52">
        <f>SUM(D245:D248)</f>
        <v>0</v>
      </c>
    </row>
    <row r="250" spans="1:4" s="26" customFormat="1" ht="21.75" customHeight="1">
      <c r="A250" s="103" t="s">
        <v>60</v>
      </c>
      <c r="B250" s="89" t="s">
        <v>114</v>
      </c>
      <c r="C250" s="89"/>
      <c r="D250" s="29">
        <v>1000</v>
      </c>
    </row>
    <row r="251" spans="1:4" s="26" customFormat="1" ht="45" customHeight="1" hidden="1">
      <c r="A251" s="104"/>
      <c r="B251" s="89"/>
      <c r="C251" s="89"/>
      <c r="D251" s="29"/>
    </row>
    <row r="252" spans="1:4" s="26" customFormat="1" ht="40.5" customHeight="1" hidden="1">
      <c r="A252" s="104"/>
      <c r="B252" s="89"/>
      <c r="C252" s="89"/>
      <c r="D252" s="29"/>
    </row>
    <row r="253" spans="1:4" s="26" customFormat="1" ht="18.75" hidden="1">
      <c r="A253" s="104"/>
      <c r="B253" s="89"/>
      <c r="C253" s="89"/>
      <c r="D253" s="29"/>
    </row>
    <row r="254" spans="1:4" s="26" customFormat="1" ht="20.25" customHeight="1" hidden="1">
      <c r="A254" s="104"/>
      <c r="B254" s="89"/>
      <c r="C254" s="89"/>
      <c r="D254" s="29"/>
    </row>
    <row r="255" spans="1:4" s="26" customFormat="1" ht="18.75" hidden="1">
      <c r="A255" s="104"/>
      <c r="B255" s="89"/>
      <c r="C255" s="89"/>
      <c r="D255" s="29"/>
    </row>
    <row r="256" spans="1:4" s="26" customFormat="1" ht="23.25" customHeight="1" hidden="1">
      <c r="A256" s="105"/>
      <c r="B256" s="93" t="s">
        <v>99</v>
      </c>
      <c r="C256" s="93"/>
      <c r="D256" s="52">
        <f>SUM(D250:D255)</f>
        <v>1000</v>
      </c>
    </row>
    <row r="257" spans="1:4" s="26" customFormat="1" ht="42" customHeight="1" hidden="1">
      <c r="A257" s="85" t="s">
        <v>12</v>
      </c>
      <c r="B257" s="89"/>
      <c r="C257" s="89"/>
      <c r="D257" s="29"/>
    </row>
    <row r="258" spans="1:4" s="26" customFormat="1" ht="42" customHeight="1" hidden="1">
      <c r="A258" s="85"/>
      <c r="B258" s="89"/>
      <c r="C258" s="89"/>
      <c r="D258" s="29"/>
    </row>
    <row r="259" spans="1:4" s="26" customFormat="1" ht="39" customHeight="1" hidden="1">
      <c r="A259" s="85"/>
      <c r="B259" s="89"/>
      <c r="C259" s="89"/>
      <c r="D259" s="29"/>
    </row>
    <row r="260" spans="1:4" s="26" customFormat="1" ht="18.75" hidden="1">
      <c r="A260" s="85"/>
      <c r="B260" s="89"/>
      <c r="C260" s="89"/>
      <c r="D260" s="29"/>
    </row>
    <row r="261" spans="1:4" s="26" customFormat="1" ht="18.75" hidden="1">
      <c r="A261" s="85"/>
      <c r="B261" s="89"/>
      <c r="C261" s="89"/>
      <c r="D261" s="29"/>
    </row>
    <row r="262" spans="1:4" s="26" customFormat="1" ht="18.75" hidden="1">
      <c r="A262" s="85"/>
      <c r="B262" s="89"/>
      <c r="C262" s="89"/>
      <c r="D262" s="29"/>
    </row>
    <row r="263" spans="1:4" s="26" customFormat="1" ht="18.75" hidden="1">
      <c r="A263" s="85"/>
      <c r="B263" s="89"/>
      <c r="C263" s="89"/>
      <c r="D263" s="29"/>
    </row>
    <row r="264" spans="1:4" s="26" customFormat="1" ht="18.75" hidden="1">
      <c r="A264" s="85"/>
      <c r="B264" s="89"/>
      <c r="C264" s="89"/>
      <c r="D264" s="29"/>
    </row>
    <row r="265" spans="1:4" s="26" customFormat="1" ht="19.5" hidden="1">
      <c r="A265" s="21"/>
      <c r="B265" s="93" t="s">
        <v>99</v>
      </c>
      <c r="C265" s="93"/>
      <c r="D265" s="52">
        <f>SUM(D257:D264)</f>
        <v>0</v>
      </c>
    </row>
    <row r="266" spans="1:7" s="26" customFormat="1" ht="24" customHeight="1">
      <c r="A266" s="21"/>
      <c r="B266" s="109" t="s">
        <v>19</v>
      </c>
      <c r="C266" s="109"/>
      <c r="D266" s="24">
        <f>D159+D13</f>
        <v>163536.61</v>
      </c>
      <c r="E266" s="27"/>
      <c r="F266" s="28"/>
      <c r="G266" s="28"/>
    </row>
    <row r="267" spans="1:7" s="26" customFormat="1" ht="18" customHeight="1">
      <c r="A267" s="78"/>
      <c r="B267" s="110" t="s">
        <v>58</v>
      </c>
      <c r="C267" s="110"/>
      <c r="D267" s="24">
        <f>SUM(D268:D273)</f>
        <v>12000</v>
      </c>
      <c r="E267" s="27"/>
      <c r="G267" s="28"/>
    </row>
    <row r="268" spans="1:7" s="26" customFormat="1" ht="18.75">
      <c r="A268" s="43" t="s">
        <v>45</v>
      </c>
      <c r="B268" s="89" t="s">
        <v>150</v>
      </c>
      <c r="C268" s="89"/>
      <c r="D268" s="29">
        <v>12000</v>
      </c>
      <c r="E268" s="27"/>
      <c r="G268" s="28"/>
    </row>
    <row r="269" spans="1:5" s="26" customFormat="1" ht="18.75" hidden="1">
      <c r="A269" s="43" t="s">
        <v>97</v>
      </c>
      <c r="B269" s="89"/>
      <c r="C269" s="89"/>
      <c r="D269" s="29"/>
      <c r="E269" s="27"/>
    </row>
    <row r="270" spans="1:5" s="26" customFormat="1" ht="39" customHeight="1" hidden="1">
      <c r="A270" s="116" t="s">
        <v>31</v>
      </c>
      <c r="B270" s="89"/>
      <c r="C270" s="89"/>
      <c r="D270" s="29"/>
      <c r="E270" s="63"/>
    </row>
    <row r="271" spans="1:5" s="26" customFormat="1" ht="38.25" customHeight="1" hidden="1">
      <c r="A271" s="117"/>
      <c r="B271" s="89"/>
      <c r="C271" s="89"/>
      <c r="D271" s="29"/>
      <c r="E271" s="63"/>
    </row>
    <row r="272" spans="1:4" s="26" customFormat="1" ht="18.75" hidden="1">
      <c r="A272" s="78" t="s">
        <v>128</v>
      </c>
      <c r="B272" s="99"/>
      <c r="C272" s="99"/>
      <c r="D272" s="29"/>
    </row>
    <row r="273" spans="1:4" s="26" customFormat="1" ht="18.75" customHeight="1" hidden="1">
      <c r="A273" s="21"/>
      <c r="B273" s="89"/>
      <c r="C273" s="111"/>
      <c r="D273" s="29"/>
    </row>
    <row r="274" spans="1:7" s="26" customFormat="1" ht="21" customHeight="1">
      <c r="A274" s="43"/>
      <c r="B274" s="85" t="s">
        <v>105</v>
      </c>
      <c r="C274" s="85"/>
      <c r="D274" s="24">
        <f>D266+D267</f>
        <v>175536.61</v>
      </c>
      <c r="F274" s="28"/>
      <c r="G274" s="28"/>
    </row>
    <row r="275" spans="1:4" s="26" customFormat="1" ht="18.75" customHeight="1">
      <c r="A275" s="21"/>
      <c r="B275" s="109"/>
      <c r="C275" s="112"/>
      <c r="D275" s="21"/>
    </row>
    <row r="276" spans="1:4" s="26" customFormat="1" ht="18.75" customHeight="1">
      <c r="A276" s="43"/>
      <c r="B276" s="89"/>
      <c r="C276" s="89"/>
      <c r="D276" s="29"/>
    </row>
    <row r="277" spans="1:4" s="57" customFormat="1" ht="21" customHeight="1">
      <c r="A277" s="55"/>
      <c r="B277" s="113" t="s">
        <v>118</v>
      </c>
      <c r="C277" s="113"/>
      <c r="D277" s="56">
        <f>D11-D266-D267</f>
        <v>1398377.23</v>
      </c>
    </row>
    <row r="278" spans="1:4" s="26" customFormat="1" ht="21" customHeight="1">
      <c r="A278" s="43"/>
      <c r="B278" s="89"/>
      <c r="C278" s="89"/>
      <c r="D278" s="29"/>
    </row>
    <row r="279" spans="1:5" s="26" customFormat="1" ht="23.25" customHeight="1">
      <c r="A279" s="43"/>
      <c r="B279" s="109" t="s">
        <v>88</v>
      </c>
      <c r="C279" s="109"/>
      <c r="D279" s="24">
        <f>D278+D280+D281+D282+D283+D284+D286+D288+D289</f>
        <v>0</v>
      </c>
      <c r="E279" s="27"/>
    </row>
    <row r="280" spans="1:5" s="26" customFormat="1" ht="18.75">
      <c r="A280" s="43"/>
      <c r="B280" s="89"/>
      <c r="C280" s="89"/>
      <c r="D280" s="29"/>
      <c r="E280" s="27"/>
    </row>
    <row r="281" spans="1:5" s="26" customFormat="1" ht="42" customHeight="1">
      <c r="A281" s="43"/>
      <c r="B281" s="89"/>
      <c r="C281" s="89"/>
      <c r="D281" s="29"/>
      <c r="E281" s="27"/>
    </row>
    <row r="282" spans="1:5" s="26" customFormat="1" ht="18.75" hidden="1">
      <c r="A282" s="43"/>
      <c r="B282" s="94"/>
      <c r="C282" s="94"/>
      <c r="D282" s="29"/>
      <c r="E282" s="27"/>
    </row>
    <row r="283" spans="1:5" s="26" customFormat="1" ht="15.75" customHeight="1" hidden="1">
      <c r="A283" s="103"/>
      <c r="B283" s="97"/>
      <c r="C283" s="98"/>
      <c r="D283" s="29"/>
      <c r="E283" s="27"/>
    </row>
    <row r="284" spans="1:5" s="26" customFormat="1" ht="15.75" customHeight="1" hidden="1">
      <c r="A284" s="104"/>
      <c r="B284" s="97"/>
      <c r="C284" s="98"/>
      <c r="D284" s="29"/>
      <c r="E284" s="27"/>
    </row>
    <row r="285" spans="1:5" s="26" customFormat="1" ht="15.75" customHeight="1" hidden="1">
      <c r="A285" s="104"/>
      <c r="B285" s="97"/>
      <c r="C285" s="98"/>
      <c r="D285" s="29"/>
      <c r="E285" s="27"/>
    </row>
    <row r="286" spans="1:5" s="26" customFormat="1" ht="15.75" customHeight="1" hidden="1">
      <c r="A286" s="105"/>
      <c r="B286" s="22"/>
      <c r="C286" s="22"/>
      <c r="D286" s="29"/>
      <c r="E286" s="27"/>
    </row>
    <row r="287" spans="1:5" s="26" customFormat="1" ht="15.75" customHeight="1" hidden="1">
      <c r="A287" s="22"/>
      <c r="D287" s="31"/>
      <c r="E287" s="27"/>
    </row>
    <row r="288" spans="1:4" ht="15.75" customHeight="1" hidden="1">
      <c r="A288" s="61"/>
      <c r="B288" s="94"/>
      <c r="C288" s="94"/>
      <c r="D288" s="62"/>
    </row>
    <row r="289" spans="1:4" ht="15.75" customHeight="1" hidden="1">
      <c r="A289" s="21"/>
      <c r="B289" s="97"/>
      <c r="C289" s="98"/>
      <c r="D289" s="62"/>
    </row>
    <row r="290" spans="1:8" s="30" customFormat="1" ht="18.75" hidden="1">
      <c r="A290" s="61"/>
      <c r="B290" s="89"/>
      <c r="C290" s="89"/>
      <c r="D290" s="62"/>
      <c r="F290" s="22"/>
      <c r="G290" s="22"/>
      <c r="H290" s="22"/>
    </row>
    <row r="291" spans="1:8" s="30" customFormat="1" ht="18.75" hidden="1">
      <c r="A291" s="22"/>
      <c r="B291" s="22"/>
      <c r="C291" s="22"/>
      <c r="D291" s="31"/>
      <c r="F291" s="22"/>
      <c r="G291" s="22"/>
      <c r="H291" s="22"/>
    </row>
    <row r="292" spans="1:8" s="30" customFormat="1" ht="18.75" hidden="1">
      <c r="A292" s="22"/>
      <c r="B292" s="22"/>
      <c r="C292" s="22"/>
      <c r="D292" s="31"/>
      <c r="F292" s="22"/>
      <c r="G292" s="22"/>
      <c r="H292" s="22"/>
    </row>
    <row r="293" spans="1:8" s="30" customFormat="1" ht="18.75" hidden="1">
      <c r="A293" s="21"/>
      <c r="B293" s="97"/>
      <c r="C293" s="98"/>
      <c r="D293" s="62"/>
      <c r="F293" s="22"/>
      <c r="G293" s="22"/>
      <c r="H293" s="22"/>
    </row>
  </sheetData>
  <sheetProtection/>
  <mergeCells count="188">
    <mergeCell ref="B288:C288"/>
    <mergeCell ref="B289:C289"/>
    <mergeCell ref="B290:C290"/>
    <mergeCell ref="B293:C293"/>
    <mergeCell ref="B200:C200"/>
    <mergeCell ref="B278:C278"/>
    <mergeCell ref="B279:C279"/>
    <mergeCell ref="B280:C280"/>
    <mergeCell ref="B281:C281"/>
    <mergeCell ref="B282:C282"/>
    <mergeCell ref="A283:A286"/>
    <mergeCell ref="B283:C283"/>
    <mergeCell ref="B284:C284"/>
    <mergeCell ref="B285:C285"/>
    <mergeCell ref="B272:C272"/>
    <mergeCell ref="B273:C273"/>
    <mergeCell ref="B274:C274"/>
    <mergeCell ref="B275:C275"/>
    <mergeCell ref="B276:C276"/>
    <mergeCell ref="B277:C277"/>
    <mergeCell ref="B265:C265"/>
    <mergeCell ref="B266:C266"/>
    <mergeCell ref="B267:C267"/>
    <mergeCell ref="B268:C268"/>
    <mergeCell ref="B269:C269"/>
    <mergeCell ref="A270:A271"/>
    <mergeCell ref="B270:C270"/>
    <mergeCell ref="B271:C271"/>
    <mergeCell ref="A257:A264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B241:C241"/>
    <mergeCell ref="B242:C242"/>
    <mergeCell ref="B243:C243"/>
    <mergeCell ref="B244:C244"/>
    <mergeCell ref="A245:A249"/>
    <mergeCell ref="B245:C245"/>
    <mergeCell ref="B246:C246"/>
    <mergeCell ref="B247:C247"/>
    <mergeCell ref="B248:C248"/>
    <mergeCell ref="B232:C232"/>
    <mergeCell ref="A233:A244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24:A226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A218:A223"/>
    <mergeCell ref="B218:C218"/>
    <mergeCell ref="B219:C219"/>
    <mergeCell ref="B220:C220"/>
    <mergeCell ref="B221:C221"/>
    <mergeCell ref="B222:C222"/>
    <mergeCell ref="B223:C223"/>
    <mergeCell ref="A213:A217"/>
    <mergeCell ref="B213:C213"/>
    <mergeCell ref="B214:C214"/>
    <mergeCell ref="B215:C215"/>
    <mergeCell ref="B216:C216"/>
    <mergeCell ref="B217:C217"/>
    <mergeCell ref="A207:A212"/>
    <mergeCell ref="B207:C207"/>
    <mergeCell ref="B208:C208"/>
    <mergeCell ref="B209:C209"/>
    <mergeCell ref="B210:C210"/>
    <mergeCell ref="B211:C211"/>
    <mergeCell ref="B212:C212"/>
    <mergeCell ref="A202:A206"/>
    <mergeCell ref="B202:C202"/>
    <mergeCell ref="B203:C203"/>
    <mergeCell ref="B204:C204"/>
    <mergeCell ref="B205:C205"/>
    <mergeCell ref="B206:C206"/>
    <mergeCell ref="A196:A201"/>
    <mergeCell ref="B196:C196"/>
    <mergeCell ref="B197:C197"/>
    <mergeCell ref="B198:C198"/>
    <mergeCell ref="B199:C199"/>
    <mergeCell ref="B201:C201"/>
    <mergeCell ref="A191:A195"/>
    <mergeCell ref="B191:C191"/>
    <mergeCell ref="B192:C192"/>
    <mergeCell ref="B193:C193"/>
    <mergeCell ref="B194:C194"/>
    <mergeCell ref="B195:C195"/>
    <mergeCell ref="A186:A190"/>
    <mergeCell ref="B186:C186"/>
    <mergeCell ref="B187:C187"/>
    <mergeCell ref="B188:C188"/>
    <mergeCell ref="B189:C189"/>
    <mergeCell ref="B190:C190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46:C46"/>
    <mergeCell ref="B47:C47"/>
    <mergeCell ref="B48:C48"/>
    <mergeCell ref="B49:C49"/>
    <mergeCell ref="B50:C50"/>
    <mergeCell ref="B71:C71"/>
    <mergeCell ref="B40:C40"/>
    <mergeCell ref="B41:C41"/>
    <mergeCell ref="B42:C42"/>
    <mergeCell ref="B43:C43"/>
    <mergeCell ref="B44:C44"/>
    <mergeCell ref="B45:C45"/>
    <mergeCell ref="B14:C14"/>
    <mergeCell ref="B35:C35"/>
    <mergeCell ref="B36:C36"/>
    <mergeCell ref="B37:C37"/>
    <mergeCell ref="B38:C38"/>
    <mergeCell ref="B39:C39"/>
    <mergeCell ref="A8:C8"/>
    <mergeCell ref="A9:C9"/>
    <mergeCell ref="A10:C10"/>
    <mergeCell ref="A11:C11"/>
    <mergeCell ref="A12:D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1" fitToWidth="1" horizontalDpi="600" verticalDpi="600" orientation="portrait" paperSize="9" scale="60" r:id="rId1"/>
  <colBreaks count="1" manualBreakCount="1">
    <brk id="4" max="2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2021-09-24T06:45:12Z</cp:lastPrinted>
  <dcterms:created xsi:type="dcterms:W3CDTF">2015-05-15T06:08:32Z</dcterms:created>
  <dcterms:modified xsi:type="dcterms:W3CDTF">2021-09-24T08:42:01Z</dcterms:modified>
  <cp:category/>
  <cp:version/>
  <cp:contentType/>
  <cp:contentStatus/>
</cp:coreProperties>
</file>